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<sst xmlns="http://schemas.openxmlformats.org/spreadsheetml/2006/main" count="27" uniqueCount="27">
  <si>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Velocity</t>
  </si>
  <si>
    <t>q</t>
  </si>
  <si>
    <t>Wing</t>
  </si>
  <si>
    <t>AR</t>
  </si>
  <si>
    <t>Aircraft = General Light Aircraft</t>
  </si>
  <si>
    <t>cl alfa</t>
  </si>
  <si>
    <t>clo</t>
  </si>
  <si>
    <t>cdo</t>
  </si>
  <si>
    <t>K</t>
  </si>
  <si>
    <t>cl</t>
  </si>
  <si>
    <t>cd</t>
  </si>
  <si>
    <t>propeff</t>
  </si>
  <si>
    <t>T</t>
  </si>
  <si>
    <t>D</t>
  </si>
  <si>
    <t>Aircraft Steady Climb Performance at Sea Level</t>
  </si>
  <si>
    <t>mass(kg)</t>
  </si>
  <si>
    <t>power(kw)</t>
  </si>
  <si>
    <t>weight(N)</t>
  </si>
  <si>
    <t>span(m)</t>
  </si>
  <si>
    <t>chord(m)</t>
  </si>
  <si>
    <t>Area(m^2)</t>
  </si>
  <si>
    <t>cl(max)</t>
  </si>
  <si>
    <t>wing eff</t>
  </si>
  <si>
    <t>dh/dt(raw)</t>
  </si>
  <si>
    <t>dh/dt=V/W*(T-D)</t>
  </si>
  <si>
    <t>where L=W approx.</t>
  </si>
  <si>
    <t>dh/dt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</si>
</sst>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Climb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Sheet1!$A$12:$A$210</c:f>
              <c:numCache>
                <c:ptCount val="19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  <c:pt idx="155">
                  <c:v>78.5</c:v>
                </c:pt>
                <c:pt idx="156">
                  <c:v>79</c:v>
                </c:pt>
                <c:pt idx="157">
                  <c:v>79.5</c:v>
                </c:pt>
                <c:pt idx="158">
                  <c:v>80</c:v>
                </c:pt>
                <c:pt idx="159">
                  <c:v>80.5</c:v>
                </c:pt>
                <c:pt idx="160">
                  <c:v>81</c:v>
                </c:pt>
                <c:pt idx="161">
                  <c:v>81.5</c:v>
                </c:pt>
                <c:pt idx="162">
                  <c:v>82</c:v>
                </c:pt>
                <c:pt idx="163">
                  <c:v>82.5</c:v>
                </c:pt>
                <c:pt idx="164">
                  <c:v>83</c:v>
                </c:pt>
                <c:pt idx="165">
                  <c:v>83.5</c:v>
                </c:pt>
                <c:pt idx="166">
                  <c:v>84</c:v>
                </c:pt>
                <c:pt idx="167">
                  <c:v>84.5</c:v>
                </c:pt>
                <c:pt idx="168">
                  <c:v>85</c:v>
                </c:pt>
                <c:pt idx="169">
                  <c:v>85.5</c:v>
                </c:pt>
                <c:pt idx="170">
                  <c:v>86</c:v>
                </c:pt>
                <c:pt idx="171">
                  <c:v>86.5</c:v>
                </c:pt>
                <c:pt idx="172">
                  <c:v>87</c:v>
                </c:pt>
                <c:pt idx="173">
                  <c:v>87.5</c:v>
                </c:pt>
                <c:pt idx="174">
                  <c:v>88</c:v>
                </c:pt>
                <c:pt idx="175">
                  <c:v>88.5</c:v>
                </c:pt>
                <c:pt idx="176">
                  <c:v>89</c:v>
                </c:pt>
                <c:pt idx="177">
                  <c:v>89.5</c:v>
                </c:pt>
                <c:pt idx="178">
                  <c:v>90</c:v>
                </c:pt>
                <c:pt idx="179">
                  <c:v>90.5</c:v>
                </c:pt>
                <c:pt idx="180">
                  <c:v>91</c:v>
                </c:pt>
                <c:pt idx="181">
                  <c:v>91.5</c:v>
                </c:pt>
                <c:pt idx="182">
                  <c:v>92</c:v>
                </c:pt>
                <c:pt idx="183">
                  <c:v>92.5</c:v>
                </c:pt>
                <c:pt idx="184">
                  <c:v>93</c:v>
                </c:pt>
                <c:pt idx="185">
                  <c:v>93.5</c:v>
                </c:pt>
                <c:pt idx="186">
                  <c:v>94</c:v>
                </c:pt>
                <c:pt idx="187">
                  <c:v>94.5</c:v>
                </c:pt>
                <c:pt idx="188">
                  <c:v>95</c:v>
                </c:pt>
                <c:pt idx="189">
                  <c:v>95.5</c:v>
                </c:pt>
                <c:pt idx="190">
                  <c:v>96</c:v>
                </c:pt>
                <c:pt idx="191">
                  <c:v>96.5</c:v>
                </c:pt>
                <c:pt idx="192">
                  <c:v>97</c:v>
                </c:pt>
                <c:pt idx="193">
                  <c:v>97.5</c:v>
                </c:pt>
                <c:pt idx="194">
                  <c:v>98</c:v>
                </c:pt>
                <c:pt idx="195">
                  <c:v>98.5</c:v>
                </c:pt>
                <c:pt idx="196">
                  <c:v>99</c:v>
                </c:pt>
                <c:pt idx="197">
                  <c:v>99.5</c:v>
                </c:pt>
                <c:pt idx="198">
                  <c:v>100</c:v>
                </c:pt>
              </c:numCache>
            </c:numRef>
          </c:xVal>
          <c:yVal>
            <c:numRef>
              <c:f>Sheet1!$G$12:$G$210</c:f>
              <c:numCache>
                <c:ptCount val="199"/>
                <c:pt idx="0">
                  <c:v>-58.990240638513484</c:v>
                </c:pt>
                <c:pt idx="1">
                  <c:v>-34.39878440487494</c:v>
                </c:pt>
                <c:pt idx="2">
                  <c:v>-22.103138685516594</c:v>
                </c:pt>
                <c:pt idx="3">
                  <c:v>-14.725867509228314</c:v>
                </c:pt>
                <c:pt idx="4">
                  <c:v>-9.807837537358544</c:v>
                </c:pt>
                <c:pt idx="5">
                  <c:v>-6.295144754844026</c:v>
                </c:pt>
                <c:pt idx="6">
                  <c:v>-3.6608461429670185</c:v>
                </c:pt>
                <c:pt idx="7">
                  <c:v>-1.612203570274485</c:v>
                </c:pt>
                <c:pt idx="8">
                  <c:v>0.026418651054253957</c:v>
                </c:pt>
                <c:pt idx="9">
                  <c:v>1.3667821486767966</c:v>
                </c:pt>
                <c:pt idx="10">
                  <c:v>2.4833886818222353</c:v>
                </c:pt>
                <c:pt idx="11">
                  <c:v>3.4278108599175448</c:v>
                </c:pt>
                <c:pt idx="12">
                  <c:v>4.236881124659749</c:v>
                </c:pt>
                <c:pt idx="13">
                  <c:v>4.937605139259244</c:v>
                </c:pt>
                <c:pt idx="14">
                  <c:v>5.5502326567168625</c:v>
                </c:pt>
                <c:pt idx="15">
                  <c:v>6.090244552238458</c:v>
                </c:pt>
                <c:pt idx="16">
                  <c:v>6.569677511511281</c:v>
                </c:pt>
                <c:pt idx="17">
                  <c:v>6.998030396366781</c:v>
                </c:pt>
                <c:pt idx="18">
                  <c:v>7.382898700744543</c:v>
                </c:pt>
                <c:pt idx="19">
                  <c:v>7.730427733523696</c:v>
                </c:pt>
                <c:pt idx="20">
                  <c:v>8.045642206036637</c:v>
                </c:pt>
                <c:pt idx="21">
                  <c:v>8.332689840231383</c:v>
                </c:pt>
                <c:pt idx="22">
                  <c:v>8.595024074793306</c:v>
                </c:pt>
                <c:pt idx="23">
                  <c:v>8.835542921797662</c:v>
                </c:pt>
                <c:pt idx="24">
                  <c:v>9.056695779519229</c:v>
                </c:pt>
                <c:pt idx="25">
                  <c:v>9.26056650906203</c:v>
                </c:pt>
                <c:pt idx="26">
                  <c:v>9.448938708854108</c:v>
                </c:pt>
                <c:pt idx="27">
                  <c:v>9.623347484074419</c:v>
                </c:pt>
                <c:pt idx="28">
                  <c:v>9.78512086219434</c:v>
                </c:pt>
                <c:pt idx="29">
                  <c:v>9.935413192607937</c:v>
                </c:pt>
                <c:pt idx="30">
                  <c:v>10.075232283831529</c:v>
                </c:pt>
                <c:pt idx="31">
                  <c:v>10.205461606667003</c:v>
                </c:pt>
                <c:pt idx="32">
                  <c:v>10.326878579159796</c:v>
                </c:pt>
                <c:pt idx="33">
                  <c:v>10.440169716992695</c:v>
                </c:pt>
                <c:pt idx="34">
                  <c:v>10.545943258813965</c:v>
                </c:pt>
                <c:pt idx="35">
                  <c:v>10.644739744214998</c:v>
                </c:pt>
                <c:pt idx="36">
                  <c:v>10.737040921500949</c:v>
                </c:pt>
                <c:pt idx="37">
                  <c:v>10.82327728503513</c:v>
                </c:pt>
                <c:pt idx="38">
                  <c:v>10.903834481981734</c:v>
                </c:pt>
                <c:pt idx="39">
                  <c:v>10.979058781476468</c:v>
                </c:pt>
                <c:pt idx="40">
                  <c:v>11.049261762487076</c:v>
                </c:pt>
                <c:pt idx="41">
                  <c:v>11.114724347553812</c:v>
                </c:pt>
                <c:pt idx="42">
                  <c:v>11.17570028647437</c:v>
                </c:pt>
                <c:pt idx="43">
                  <c:v>11.232419175497515</c:v>
                </c:pt>
                <c:pt idx="44">
                  <c:v>11.285089082708817</c:v>
                </c:pt>
                <c:pt idx="45">
                  <c:v>11.333898838260803</c:v>
                </c:pt>
                <c:pt idx="46">
                  <c:v>11.379020038324297</c:v>
                </c:pt>
                <c:pt idx="47">
                  <c:v>11.420608803657984</c:v>
                </c:pt>
                <c:pt idx="48">
                  <c:v>11.458807327149627</c:v>
                </c:pt>
                <c:pt idx="49">
                  <c:v>11.493745239293617</c:v>
                </c:pt>
                <c:pt idx="50">
                  <c:v>11.525540816113395</c:v>
                </c:pt>
                <c:pt idx="51">
                  <c:v>11.554302050337968</c:v>
                </c:pt>
                <c:pt idx="52">
                  <c:v>11.580127603558802</c:v>
                </c:pt>
                <c:pt idx="53">
                  <c:v>11.603107654515043</c:v>
                </c:pt>
                <c:pt idx="54">
                  <c:v>11.62332465649106</c:v>
                </c:pt>
                <c:pt idx="55">
                  <c:v>11.640854014987907</c:v>
                </c:pt>
                <c:pt idx="56">
                  <c:v>11.655764695290848</c:v>
                </c:pt>
                <c:pt idx="57">
                  <c:v>11.66811976825036</c:v>
                </c:pt>
                <c:pt idx="58">
                  <c:v>11.677976901485042</c:v>
                </c:pt>
                <c:pt idx="59">
                  <c:v>11.685388802269447</c:v>
                </c:pt>
                <c:pt idx="60">
                  <c:v>11.690403617561866</c:v>
                </c:pt>
                <c:pt idx="61">
                  <c:v>11.693065295934153</c:v>
                </c:pt>
                <c:pt idx="62">
                  <c:v>11.69341391557068</c:v>
                </c:pt>
                <c:pt idx="63">
                  <c:v>11.691485981990464</c:v>
                </c:pt>
                <c:pt idx="64">
                  <c:v>11.687314698703615</c:v>
                </c:pt>
                <c:pt idx="65">
                  <c:v>11.68093021362992</c:v>
                </c:pt>
                <c:pt idx="66">
                  <c:v>11.672359843774588</c:v>
                </c:pt>
                <c:pt idx="67">
                  <c:v>11.661628280367017</c:v>
                </c:pt>
                <c:pt idx="68">
                  <c:v>11.648757776416177</c:v>
                </c:pt>
                <c:pt idx="69">
                  <c:v>11.633768318416301</c:v>
                </c:pt>
                <c:pt idx="70">
                  <c:v>11.616677783743718</c:v>
                </c:pt>
                <c:pt idx="71">
                  <c:v>11.597502085116997</c:v>
                </c:pt>
                <c:pt idx="72">
                  <c:v>11.576255303344093</c:v>
                </c:pt>
                <c:pt idx="73">
                  <c:v>11.552949809449716</c:v>
                </c:pt>
                <c:pt idx="74">
                  <c:v>11.527596377161073</c:v>
                </c:pt>
                <c:pt idx="75">
                  <c:v>11.500204286628492</c:v>
                </c:pt>
                <c:pt idx="76">
                  <c:v>11.470781420167508</c:v>
                </c:pt>
                <c:pt idx="77">
                  <c:v>11.439334350729455</c:v>
                </c:pt>
                <c:pt idx="78">
                  <c:v>11.405868423736694</c:v>
                </c:pt>
                <c:pt idx="79">
                  <c:v>11.370387832856022</c:v>
                </c:pt>
                <c:pt idx="80">
                  <c:v>11.33289569022767</c:v>
                </c:pt>
                <c:pt idx="81">
                  <c:v>11.293394091617504</c:v>
                </c:pt>
                <c:pt idx="82">
                  <c:v>11.2518841769155</c:v>
                </c:pt>
                <c:pt idx="83">
                  <c:v>11.208366186363738</c:v>
                </c:pt>
                <c:pt idx="84">
                  <c:v>11.162839512861511</c:v>
                </c:pt>
                <c:pt idx="85">
                  <c:v>11.11530275066318</c:v>
                </c:pt>
                <c:pt idx="86">
                  <c:v>11.065753740755737</c:v>
                </c:pt>
                <c:pt idx="87">
                  <c:v>11.0141896131772</c:v>
                </c:pt>
                <c:pt idx="88">
                  <c:v>10.960606826513757</c:v>
                </c:pt>
                <c:pt idx="89">
                  <c:v>10.90500120479275</c:v>
                </c:pt>
                <c:pt idx="90">
                  <c:v>10.847367971969552</c:v>
                </c:pt>
                <c:pt idx="91">
                  <c:v>10.787701784189503</c:v>
                </c:pt>
                <c:pt idx="92">
                  <c:v>10.725996759990574</c:v>
                </c:pt>
                <c:pt idx="93">
                  <c:v>10.662246508598496</c:v>
                </c:pt>
                <c:pt idx="94">
                  <c:v>10.596444156453428</c:v>
                </c:pt>
                <c:pt idx="95">
                  <c:v>10.528582372095823</c:v>
                </c:pt>
                <c:pt idx="96">
                  <c:v>10.458653389528651</c:v>
                </c:pt>
                <c:pt idx="97">
                  <c:v>10.38664903016374</c:v>
                </c:pt>
                <c:pt idx="98">
                  <c:v>10.312560723451321</c:v>
                </c:pt>
                <c:pt idx="99">
                  <c:v>10.236379526284091</c:v>
                </c:pt>
                <c:pt idx="100">
                  <c:v>10.15809614125982</c:v>
                </c:pt>
                <c:pt idx="101">
                  <c:v>10.077700933880134</c:v>
                </c:pt>
                <c:pt idx="102">
                  <c:v>9.995183948757068</c:v>
                </c:pt>
                <c:pt idx="103">
                  <c:v>9.910534924893513</c:v>
                </c:pt>
                <c:pt idx="104">
                  <c:v>9.82374331009876</c:v>
                </c:pt>
                <c:pt idx="105">
                  <c:v>9.734798274595647</c:v>
                </c:pt>
                <c:pt idx="106">
                  <c:v>9.643688723871817</c:v>
                </c:pt>
                <c:pt idx="107">
                  <c:v>9.550403310823512</c:v>
                </c:pt>
                <c:pt idx="108">
                  <c:v>9.454930447237011</c:v>
                </c:pt>
                <c:pt idx="109">
                  <c:v>9.357258314649435</c:v>
                </c:pt>
                <c:pt idx="110">
                  <c:v>9.25737487462772</c:v>
                </c:pt>
                <c:pt idx="111">
                  <c:v>9.15526787850183</c:v>
                </c:pt>
                <c:pt idx="112">
                  <c:v>9.050924876585661</c:v>
                </c:pt>
                <c:pt idx="113">
                  <c:v>8.94433322691687</c:v>
                </c:pt>
                <c:pt idx="114">
                  <c:v>8.835480103544658</c:v>
                </c:pt>
                <c:pt idx="115">
                  <c:v>8.724352504392508</c:v>
                </c:pt>
                <c:pt idx="116">
                  <c:v>8.610937258721151</c:v>
                </c:pt>
                <c:pt idx="117">
                  <c:v>8.495221034215218</c:v>
                </c:pt>
                <c:pt idx="118">
                  <c:v>8.377190343715618</c:v>
                </c:pt>
                <c:pt idx="119">
                  <c:v>8.256831551617987</c:v>
                </c:pt>
                <c:pt idx="120">
                  <c:v>8.134130879956544</c:v>
                </c:pt>
                <c:pt idx="121">
                  <c:v>8.009074414191135</c:v>
                </c:pt>
                <c:pt idx="122">
                  <c:v>7.881648108714258</c:v>
                </c:pt>
                <c:pt idx="123">
                  <c:v>7.751837792093763</c:v>
                </c:pt>
                <c:pt idx="124">
                  <c:v>7.619629172065886</c:v>
                </c:pt>
                <c:pt idx="125">
                  <c:v>7.485007840292404</c:v>
                </c:pt>
                <c:pt idx="126">
                  <c:v>7.347959276894801</c:v>
                </c:pt>
                <c:pt idx="127">
                  <c:v>7.208468854777522</c:v>
                </c:pt>
                <c:pt idx="128">
                  <c:v>7.06652184375171</c:v>
                </c:pt>
                <c:pt idx="129">
                  <c:v>6.92210341447007</c:v>
                </c:pt>
                <c:pt idx="130">
                  <c:v>6.77519864218286</c:v>
                </c:pt>
                <c:pt idx="131">
                  <c:v>6.6257925103244615</c:v>
                </c:pt>
                <c:pt idx="132">
                  <c:v>6.473869913939334</c:v>
                </c:pt>
                <c:pt idx="133">
                  <c:v>6.319415662955727</c:v>
                </c:pt>
                <c:pt idx="134">
                  <c:v>6.162414485314938</c:v>
                </c:pt>
                <c:pt idx="135">
                  <c:v>6.002851029963551</c:v>
                </c:pt>
                <c:pt idx="136">
                  <c:v>5.840709869715554</c:v>
                </c:pt>
                <c:pt idx="137">
                  <c:v>5.67597550399093</c:v>
                </c:pt>
                <c:pt idx="138">
                  <c:v>5.5086323614368675</c:v>
                </c:pt>
                <c:pt idx="139">
                  <c:v>5.33866480243743</c:v>
                </c:pt>
                <c:pt idx="140">
                  <c:v>5.166057121517186</c:v>
                </c:pt>
                <c:pt idx="141">
                  <c:v>4.990793549644004</c:v>
                </c:pt>
                <c:pt idx="142">
                  <c:v>4.812858256435864</c:v>
                </c:pt>
                <c:pt idx="143">
                  <c:v>4.632235352276385</c:v>
                </c:pt>
                <c:pt idx="144">
                  <c:v>4.448908890343386</c:v>
                </c:pt>
                <c:pt idx="145">
                  <c:v>4.262862868554671</c:v>
                </c:pt>
                <c:pt idx="146">
                  <c:v>4.074081231434915</c:v>
                </c:pt>
                <c:pt idx="147">
                  <c:v>3.882547871907394</c:v>
                </c:pt>
                <c:pt idx="148">
                  <c:v>3.688246633014005</c:v>
                </c:pt>
                <c:pt idx="149">
                  <c:v>3.4911613095669978</c:v>
                </c:pt>
                <c:pt idx="150">
                  <c:v>3.29127564973545</c:v>
                </c:pt>
                <c:pt idx="151">
                  <c:v>3.088573356569577</c:v>
                </c:pt>
                <c:pt idx="152">
                  <c:v>2.8830380894656087</c:v>
                </c:pt>
                <c:pt idx="153">
                  <c:v>2.674653465573999</c:v>
                </c:pt>
                <c:pt idx="154">
                  <c:v>2.463403061153442</c:v>
                </c:pt>
                <c:pt idx="155">
                  <c:v>2.2492704128731784</c:v>
                </c:pt>
                <c:pt idx="156">
                  <c:v>2.032239019065809</c:v>
                </c:pt>
                <c:pt idx="157">
                  <c:v>1.8122923409328444</c:v>
                </c:pt>
                <c:pt idx="158">
                  <c:v>1.5894138037050807</c:v>
                </c:pt>
                <c:pt idx="159">
                  <c:v>1.3635867977596652</c:v>
                </c:pt>
                <c:pt idx="160">
                  <c:v>1.1347946796958508</c:v>
                </c:pt>
                <c:pt idx="161">
                  <c:v>0.9030207733711264</c:v>
                </c:pt>
                <c:pt idx="162">
                  <c:v>0.6682483708994331</c:v>
                </c:pt>
                <c:pt idx="163">
                  <c:v>0.4304607336130803</c:v>
                </c:pt>
                <c:pt idx="164">
                  <c:v>0.18964109298994417</c:v>
                </c:pt>
                <c:pt idx="165">
                  <c:v>-0.054227348452740486</c:v>
                </c:pt>
                <c:pt idx="166">
                  <c:v>-0.3011614162964254</c:v>
                </c:pt>
                <c:pt idx="167">
                  <c:v>-0.5511779633899212</c:v>
                </c:pt>
                <c:pt idx="168">
                  <c:v>-0.8042938690474496</c:v>
                </c:pt>
                <c:pt idx="169">
                  <c:v>-1.0605260382747503</c:v>
                </c:pt>
                <c:pt idx="170">
                  <c:v>-1.3198914010222815</c:v>
                </c:pt>
                <c:pt idx="171">
                  <c:v>-1.5824069114642612</c:v>
                </c:pt>
                <c:pt idx="172">
                  <c:v>-1.8480895473025576</c:v>
                </c:pt>
                <c:pt idx="173">
                  <c:v>-2.116956309094507</c:v>
                </c:pt>
                <c:pt idx="174">
                  <c:v>-2.389024219603582</c:v>
                </c:pt>
                <c:pt idx="175">
                  <c:v>-2.6643103231721144</c:v>
                </c:pt>
                <c:pt idx="176">
                  <c:v>-2.94283168511515</c:v>
                </c:pt>
                <c:pt idx="177">
                  <c:v>-3.224605391134605</c:v>
                </c:pt>
                <c:pt idx="178">
                  <c:v>-3.509648546752978</c:v>
                </c:pt>
                <c:pt idx="179">
                  <c:v>-3.79797827676581</c:v>
                </c:pt>
                <c:pt idx="180">
                  <c:v>-4.089611724712202</c:v>
                </c:pt>
                <c:pt idx="181">
                  <c:v>-4.384566052362721</c:v>
                </c:pt>
                <c:pt idx="182">
                  <c:v>-4.682858439223944</c:v>
                </c:pt>
                <c:pt idx="183">
                  <c:v>-4.9845060820591405</c:v>
                </c:pt>
                <c:pt idx="184">
                  <c:v>-5.289526194424341</c:v>
                </c:pt>
                <c:pt idx="185">
                  <c:v>-5.597936006219387</c:v>
                </c:pt>
                <c:pt idx="186">
                  <c:v>-5.909752763253207</c:v>
                </c:pt>
                <c:pt idx="187">
                  <c:v>-6.224993726822974</c:v>
                </c:pt>
                <c:pt idx="188">
                  <c:v>-6.543676173306495</c:v>
                </c:pt>
                <c:pt idx="189">
                  <c:v>-6.865817393767441</c:v>
                </c:pt>
                <c:pt idx="190">
                  <c:v>-7.1914346935729165</c:v>
                </c:pt>
                <c:pt idx="191">
                  <c:v>-7.520545392022879</c:v>
                </c:pt>
                <c:pt idx="192">
                  <c:v>-7.853166821991064</c:v>
                </c:pt>
                <c:pt idx="193">
                  <c:v>-8.189316329576931</c:v>
                </c:pt>
                <c:pt idx="194">
                  <c:v>-8.529011273768262</c:v>
                </c:pt>
                <c:pt idx="195">
                  <c:v>-8.872269026114067</c:v>
                </c:pt>
                <c:pt idx="196">
                  <c:v>-9.21910697040739</c:v>
                </c:pt>
                <c:pt idx="197">
                  <c:v>-9.569542502377626</c:v>
                </c:pt>
                <c:pt idx="198">
                  <c:v>-9.923593029392155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Sheet1!$A$12:$A$210</c:f>
              <c:numCache>
                <c:ptCount val="19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  <c:pt idx="155">
                  <c:v>78.5</c:v>
                </c:pt>
                <c:pt idx="156">
                  <c:v>79</c:v>
                </c:pt>
                <c:pt idx="157">
                  <c:v>79.5</c:v>
                </c:pt>
                <c:pt idx="158">
                  <c:v>80</c:v>
                </c:pt>
                <c:pt idx="159">
                  <c:v>80.5</c:v>
                </c:pt>
                <c:pt idx="160">
                  <c:v>81</c:v>
                </c:pt>
                <c:pt idx="161">
                  <c:v>81.5</c:v>
                </c:pt>
                <c:pt idx="162">
                  <c:v>82</c:v>
                </c:pt>
                <c:pt idx="163">
                  <c:v>82.5</c:v>
                </c:pt>
                <c:pt idx="164">
                  <c:v>83</c:v>
                </c:pt>
                <c:pt idx="165">
                  <c:v>83.5</c:v>
                </c:pt>
                <c:pt idx="166">
                  <c:v>84</c:v>
                </c:pt>
                <c:pt idx="167">
                  <c:v>84.5</c:v>
                </c:pt>
                <c:pt idx="168">
                  <c:v>85</c:v>
                </c:pt>
                <c:pt idx="169">
                  <c:v>85.5</c:v>
                </c:pt>
                <c:pt idx="170">
                  <c:v>86</c:v>
                </c:pt>
                <c:pt idx="171">
                  <c:v>86.5</c:v>
                </c:pt>
                <c:pt idx="172">
                  <c:v>87</c:v>
                </c:pt>
                <c:pt idx="173">
                  <c:v>87.5</c:v>
                </c:pt>
                <c:pt idx="174">
                  <c:v>88</c:v>
                </c:pt>
                <c:pt idx="175">
                  <c:v>88.5</c:v>
                </c:pt>
                <c:pt idx="176">
                  <c:v>89</c:v>
                </c:pt>
                <c:pt idx="177">
                  <c:v>89.5</c:v>
                </c:pt>
                <c:pt idx="178">
                  <c:v>90</c:v>
                </c:pt>
                <c:pt idx="179">
                  <c:v>90.5</c:v>
                </c:pt>
                <c:pt idx="180">
                  <c:v>91</c:v>
                </c:pt>
                <c:pt idx="181">
                  <c:v>91.5</c:v>
                </c:pt>
                <c:pt idx="182">
                  <c:v>92</c:v>
                </c:pt>
                <c:pt idx="183">
                  <c:v>92.5</c:v>
                </c:pt>
                <c:pt idx="184">
                  <c:v>93</c:v>
                </c:pt>
                <c:pt idx="185">
                  <c:v>93.5</c:v>
                </c:pt>
                <c:pt idx="186">
                  <c:v>94</c:v>
                </c:pt>
                <c:pt idx="187">
                  <c:v>94.5</c:v>
                </c:pt>
                <c:pt idx="188">
                  <c:v>95</c:v>
                </c:pt>
                <c:pt idx="189">
                  <c:v>95.5</c:v>
                </c:pt>
                <c:pt idx="190">
                  <c:v>96</c:v>
                </c:pt>
                <c:pt idx="191">
                  <c:v>96.5</c:v>
                </c:pt>
                <c:pt idx="192">
                  <c:v>97</c:v>
                </c:pt>
                <c:pt idx="193">
                  <c:v>97.5</c:v>
                </c:pt>
                <c:pt idx="194">
                  <c:v>98</c:v>
                </c:pt>
                <c:pt idx="195">
                  <c:v>98.5</c:v>
                </c:pt>
                <c:pt idx="196">
                  <c:v>99</c:v>
                </c:pt>
                <c:pt idx="197">
                  <c:v>99.5</c:v>
                </c:pt>
                <c:pt idx="198">
                  <c:v>100</c:v>
                </c:pt>
              </c:numCache>
            </c:numRef>
          </c:xVal>
          <c:yVal>
            <c:numRef>
              <c:f>Sheet1!$H$12:$H$210</c:f>
              <c:numCach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10.979058781476468</c:v>
                </c:pt>
                <c:pt idx="40">
                  <c:v>11.049261762487076</c:v>
                </c:pt>
                <c:pt idx="41">
                  <c:v>11.114724347553812</c:v>
                </c:pt>
                <c:pt idx="42">
                  <c:v>11.17570028647437</c:v>
                </c:pt>
                <c:pt idx="43">
                  <c:v>11.232419175497515</c:v>
                </c:pt>
                <c:pt idx="44">
                  <c:v>11.285089082708817</c:v>
                </c:pt>
                <c:pt idx="45">
                  <c:v>11.333898838260803</c:v>
                </c:pt>
                <c:pt idx="46">
                  <c:v>11.379020038324297</c:v>
                </c:pt>
                <c:pt idx="47">
                  <c:v>11.420608803657984</c:v>
                </c:pt>
                <c:pt idx="48">
                  <c:v>11.458807327149627</c:v>
                </c:pt>
                <c:pt idx="49">
                  <c:v>11.493745239293617</c:v>
                </c:pt>
                <c:pt idx="50">
                  <c:v>11.525540816113395</c:v>
                </c:pt>
                <c:pt idx="51">
                  <c:v>11.554302050337968</c:v>
                </c:pt>
                <c:pt idx="52">
                  <c:v>11.580127603558802</c:v>
                </c:pt>
                <c:pt idx="53">
                  <c:v>11.603107654515043</c:v>
                </c:pt>
                <c:pt idx="54">
                  <c:v>11.62332465649106</c:v>
                </c:pt>
                <c:pt idx="55">
                  <c:v>11.640854014987907</c:v>
                </c:pt>
                <c:pt idx="56">
                  <c:v>11.655764695290848</c:v>
                </c:pt>
                <c:pt idx="57">
                  <c:v>11.66811976825036</c:v>
                </c:pt>
                <c:pt idx="58">
                  <c:v>11.677976901485042</c:v>
                </c:pt>
                <c:pt idx="59">
                  <c:v>11.685388802269447</c:v>
                </c:pt>
                <c:pt idx="60">
                  <c:v>11.690403617561866</c:v>
                </c:pt>
                <c:pt idx="61">
                  <c:v>11.693065295934153</c:v>
                </c:pt>
                <c:pt idx="62">
                  <c:v>11.69341391557068</c:v>
                </c:pt>
                <c:pt idx="63">
                  <c:v>11.691485981990464</c:v>
                </c:pt>
                <c:pt idx="64">
                  <c:v>11.687314698703615</c:v>
                </c:pt>
                <c:pt idx="65">
                  <c:v>11.68093021362992</c:v>
                </c:pt>
                <c:pt idx="66">
                  <c:v>11.672359843774588</c:v>
                </c:pt>
                <c:pt idx="67">
                  <c:v>11.661628280367017</c:v>
                </c:pt>
                <c:pt idx="68">
                  <c:v>11.648757776416177</c:v>
                </c:pt>
                <c:pt idx="69">
                  <c:v>11.633768318416301</c:v>
                </c:pt>
                <c:pt idx="70">
                  <c:v>11.616677783743718</c:v>
                </c:pt>
                <c:pt idx="71">
                  <c:v>11.597502085116997</c:v>
                </c:pt>
                <c:pt idx="72">
                  <c:v>11.576255303344093</c:v>
                </c:pt>
                <c:pt idx="73">
                  <c:v>11.552949809449716</c:v>
                </c:pt>
                <c:pt idx="74">
                  <c:v>11.527596377161073</c:v>
                </c:pt>
                <c:pt idx="75">
                  <c:v>11.500204286628492</c:v>
                </c:pt>
                <c:pt idx="76">
                  <c:v>11.470781420167508</c:v>
                </c:pt>
                <c:pt idx="77">
                  <c:v>11.439334350729455</c:v>
                </c:pt>
                <c:pt idx="78">
                  <c:v>11.405868423736694</c:v>
                </c:pt>
                <c:pt idx="79">
                  <c:v>11.370387832856022</c:v>
                </c:pt>
                <c:pt idx="80">
                  <c:v>11.33289569022767</c:v>
                </c:pt>
                <c:pt idx="81">
                  <c:v>11.293394091617504</c:v>
                </c:pt>
                <c:pt idx="82">
                  <c:v>11.2518841769155</c:v>
                </c:pt>
                <c:pt idx="83">
                  <c:v>11.208366186363738</c:v>
                </c:pt>
                <c:pt idx="84">
                  <c:v>11.162839512861511</c:v>
                </c:pt>
                <c:pt idx="85">
                  <c:v>11.11530275066318</c:v>
                </c:pt>
                <c:pt idx="86">
                  <c:v>11.065753740755737</c:v>
                </c:pt>
                <c:pt idx="87">
                  <c:v>11.0141896131772</c:v>
                </c:pt>
                <c:pt idx="88">
                  <c:v>10.960606826513757</c:v>
                </c:pt>
                <c:pt idx="89">
                  <c:v>10.90500120479275</c:v>
                </c:pt>
                <c:pt idx="90">
                  <c:v>10.847367971969552</c:v>
                </c:pt>
                <c:pt idx="91">
                  <c:v>10.787701784189503</c:v>
                </c:pt>
                <c:pt idx="92">
                  <c:v>10.725996759990574</c:v>
                </c:pt>
                <c:pt idx="93">
                  <c:v>10.662246508598496</c:v>
                </c:pt>
                <c:pt idx="94">
                  <c:v>10.596444156453428</c:v>
                </c:pt>
                <c:pt idx="95">
                  <c:v>10.528582372095823</c:v>
                </c:pt>
                <c:pt idx="96">
                  <c:v>10.458653389528651</c:v>
                </c:pt>
                <c:pt idx="97">
                  <c:v>10.38664903016374</c:v>
                </c:pt>
                <c:pt idx="98">
                  <c:v>10.312560723451321</c:v>
                </c:pt>
                <c:pt idx="99">
                  <c:v>10.236379526284091</c:v>
                </c:pt>
                <c:pt idx="100">
                  <c:v>10.15809614125982</c:v>
                </c:pt>
                <c:pt idx="101">
                  <c:v>10.077700933880134</c:v>
                </c:pt>
                <c:pt idx="102">
                  <c:v>9.995183948757068</c:v>
                </c:pt>
                <c:pt idx="103">
                  <c:v>9.910534924893513</c:v>
                </c:pt>
                <c:pt idx="104">
                  <c:v>9.82374331009876</c:v>
                </c:pt>
                <c:pt idx="105">
                  <c:v>9.734798274595647</c:v>
                </c:pt>
                <c:pt idx="106">
                  <c:v>9.643688723871817</c:v>
                </c:pt>
                <c:pt idx="107">
                  <c:v>9.550403310823512</c:v>
                </c:pt>
                <c:pt idx="108">
                  <c:v>9.454930447237011</c:v>
                </c:pt>
                <c:pt idx="109">
                  <c:v>9.357258314649435</c:v>
                </c:pt>
                <c:pt idx="110">
                  <c:v>9.25737487462772</c:v>
                </c:pt>
                <c:pt idx="111">
                  <c:v>9.15526787850183</c:v>
                </c:pt>
                <c:pt idx="112">
                  <c:v>9.050924876585661</c:v>
                </c:pt>
                <c:pt idx="113">
                  <c:v>8.94433322691687</c:v>
                </c:pt>
                <c:pt idx="114">
                  <c:v>8.835480103544658</c:v>
                </c:pt>
                <c:pt idx="115">
                  <c:v>8.724352504392508</c:v>
                </c:pt>
                <c:pt idx="116">
                  <c:v>8.610937258721151</c:v>
                </c:pt>
                <c:pt idx="117">
                  <c:v>8.495221034215218</c:v>
                </c:pt>
                <c:pt idx="118">
                  <c:v>8.377190343715618</c:v>
                </c:pt>
                <c:pt idx="119">
                  <c:v>8.256831551617987</c:v>
                </c:pt>
                <c:pt idx="120">
                  <c:v>8.134130879956544</c:v>
                </c:pt>
                <c:pt idx="121">
                  <c:v>8.009074414191135</c:v>
                </c:pt>
                <c:pt idx="122">
                  <c:v>7.881648108714258</c:v>
                </c:pt>
                <c:pt idx="123">
                  <c:v>7.751837792093763</c:v>
                </c:pt>
                <c:pt idx="124">
                  <c:v>7.619629172065886</c:v>
                </c:pt>
                <c:pt idx="125">
                  <c:v>7.485007840292404</c:v>
                </c:pt>
                <c:pt idx="126">
                  <c:v>7.347959276894801</c:v>
                </c:pt>
                <c:pt idx="127">
                  <c:v>7.208468854777522</c:v>
                </c:pt>
                <c:pt idx="128">
                  <c:v>7.06652184375171</c:v>
                </c:pt>
                <c:pt idx="129">
                  <c:v>6.92210341447007</c:v>
                </c:pt>
                <c:pt idx="130">
                  <c:v>6.77519864218286</c:v>
                </c:pt>
                <c:pt idx="131">
                  <c:v>6.6257925103244615</c:v>
                </c:pt>
                <c:pt idx="132">
                  <c:v>6.473869913939334</c:v>
                </c:pt>
                <c:pt idx="133">
                  <c:v>6.319415662955727</c:v>
                </c:pt>
                <c:pt idx="134">
                  <c:v>6.162414485314938</c:v>
                </c:pt>
                <c:pt idx="135">
                  <c:v>6.002851029963551</c:v>
                </c:pt>
                <c:pt idx="136">
                  <c:v>5.840709869715554</c:v>
                </c:pt>
                <c:pt idx="137">
                  <c:v>5.67597550399093</c:v>
                </c:pt>
                <c:pt idx="138">
                  <c:v>5.5086323614368675</c:v>
                </c:pt>
                <c:pt idx="139">
                  <c:v>5.33866480243743</c:v>
                </c:pt>
                <c:pt idx="140">
                  <c:v>5.166057121517186</c:v>
                </c:pt>
                <c:pt idx="141">
                  <c:v>4.990793549644004</c:v>
                </c:pt>
                <c:pt idx="142">
                  <c:v>4.812858256435864</c:v>
                </c:pt>
                <c:pt idx="143">
                  <c:v>4.632235352276385</c:v>
                </c:pt>
                <c:pt idx="144">
                  <c:v>4.448908890343386</c:v>
                </c:pt>
                <c:pt idx="145">
                  <c:v>4.262862868554671</c:v>
                </c:pt>
                <c:pt idx="146">
                  <c:v>4.074081231434915</c:v>
                </c:pt>
                <c:pt idx="147">
                  <c:v>3.882547871907394</c:v>
                </c:pt>
                <c:pt idx="148">
                  <c:v>3.688246633014005</c:v>
                </c:pt>
                <c:pt idx="149">
                  <c:v>3.4911613095669978</c:v>
                </c:pt>
                <c:pt idx="150">
                  <c:v>3.29127564973545</c:v>
                </c:pt>
                <c:pt idx="151">
                  <c:v>3.088573356569577</c:v>
                </c:pt>
                <c:pt idx="152">
                  <c:v>2.8830380894656087</c:v>
                </c:pt>
                <c:pt idx="153">
                  <c:v>2.674653465573999</c:v>
                </c:pt>
                <c:pt idx="154">
                  <c:v>2.463403061153442</c:v>
                </c:pt>
                <c:pt idx="155">
                  <c:v>2.2492704128731784</c:v>
                </c:pt>
                <c:pt idx="156">
                  <c:v>2.032239019065809</c:v>
                </c:pt>
                <c:pt idx="157">
                  <c:v>1.8122923409328444</c:v>
                </c:pt>
                <c:pt idx="158">
                  <c:v>1.5894138037050807</c:v>
                </c:pt>
                <c:pt idx="159">
                  <c:v>1.3635867977596652</c:v>
                </c:pt>
                <c:pt idx="160">
                  <c:v>1.1347946796958508</c:v>
                </c:pt>
                <c:pt idx="161">
                  <c:v>0.9030207733711264</c:v>
                </c:pt>
                <c:pt idx="162">
                  <c:v>0.6682483708994331</c:v>
                </c:pt>
                <c:pt idx="163">
                  <c:v>0.4304607336130803</c:v>
                </c:pt>
                <c:pt idx="164">
                  <c:v>0.18964109298994417</c:v>
                </c:pt>
                <c:pt idx="165">
                  <c:v>-0.054227348452740486</c:v>
                </c:pt>
                <c:pt idx="166">
                  <c:v>-0.3011614162964254</c:v>
                </c:pt>
                <c:pt idx="167">
                  <c:v>-0.5511779633899212</c:v>
                </c:pt>
                <c:pt idx="168">
                  <c:v>-0.8042938690474496</c:v>
                </c:pt>
                <c:pt idx="169">
                  <c:v>-1.0605260382747503</c:v>
                </c:pt>
                <c:pt idx="170">
                  <c:v>-1.3198914010222815</c:v>
                </c:pt>
                <c:pt idx="171">
                  <c:v>-1.5824069114642612</c:v>
                </c:pt>
                <c:pt idx="172">
                  <c:v>-1.8480895473025576</c:v>
                </c:pt>
                <c:pt idx="173">
                  <c:v>-2.116956309094507</c:v>
                </c:pt>
                <c:pt idx="174">
                  <c:v>-2.389024219603582</c:v>
                </c:pt>
                <c:pt idx="175">
                  <c:v>-2.6643103231721144</c:v>
                </c:pt>
                <c:pt idx="176">
                  <c:v>-2.94283168511515</c:v>
                </c:pt>
                <c:pt idx="177">
                  <c:v>-3.224605391134605</c:v>
                </c:pt>
                <c:pt idx="178">
                  <c:v>-3.509648546752978</c:v>
                </c:pt>
                <c:pt idx="179">
                  <c:v>-3.79797827676581</c:v>
                </c:pt>
                <c:pt idx="180">
                  <c:v>-4.089611724712202</c:v>
                </c:pt>
                <c:pt idx="181">
                  <c:v>-4.384566052362721</c:v>
                </c:pt>
                <c:pt idx="182">
                  <c:v>-4.682858439223944</c:v>
                </c:pt>
                <c:pt idx="183">
                  <c:v>-4.9845060820591405</c:v>
                </c:pt>
                <c:pt idx="184">
                  <c:v>-5.289526194424341</c:v>
                </c:pt>
                <c:pt idx="185">
                  <c:v>-5.597936006219387</c:v>
                </c:pt>
                <c:pt idx="186">
                  <c:v>-5.909752763253207</c:v>
                </c:pt>
                <c:pt idx="187">
                  <c:v>-6.224993726822974</c:v>
                </c:pt>
                <c:pt idx="188">
                  <c:v>-6.543676173306495</c:v>
                </c:pt>
                <c:pt idx="189">
                  <c:v>-6.865817393767441</c:v>
                </c:pt>
                <c:pt idx="190">
                  <c:v>-7.1914346935729165</c:v>
                </c:pt>
                <c:pt idx="191">
                  <c:v>-7.520545392022879</c:v>
                </c:pt>
                <c:pt idx="192">
                  <c:v>-7.853166821991064</c:v>
                </c:pt>
                <c:pt idx="193">
                  <c:v>-8.189316329576931</c:v>
                </c:pt>
                <c:pt idx="194">
                  <c:v>-8.529011273768262</c:v>
                </c:pt>
                <c:pt idx="195">
                  <c:v>-8.872269026114067</c:v>
                </c:pt>
                <c:pt idx="196">
                  <c:v>-9.21910697040739</c:v>
                </c:pt>
                <c:pt idx="197">
                  <c:v>-9.569542502377626</c:v>
                </c:pt>
                <c:pt idx="198">
                  <c:v>-9.923593029392155</c:v>
                </c:pt>
              </c:numCache>
            </c:numRef>
          </c:yVal>
          <c:smooth val="1"/>
        </c:ser>
        <c:axId val="5152077"/>
        <c:axId val="46368694"/>
      </c:scatterChart>
      <c:val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368694"/>
        <c:crosses val="autoZero"/>
        <c:crossBetween val="midCat"/>
        <c:dispUnits/>
        <c:majorUnit val="10"/>
        <c:minorUnit val="5"/>
      </c:valAx>
      <c:valAx>
        <c:axId val="463686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 climb rate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52077"/>
        <c:crosses val="autoZero"/>
        <c:crossBetween val="midCat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J8" sqref="J8"/>
    </sheetView>
  </sheetViews>
  <sheetFormatPr defaultColWidth="9.140625" defaultRowHeight="12.75"/>
  <sheetData>
    <row r="1" ht="18">
      <c r="B1" s="1" t="s">
        <v>14</v>
      </c>
    </row>
    <row r="2" ht="12.75">
      <c r="A2" t="s">
        <v>4</v>
      </c>
    </row>
    <row r="3" spans="6:10" ht="12.75">
      <c r="F3" t="s">
        <v>15</v>
      </c>
      <c r="H3" t="s">
        <v>16</v>
      </c>
      <c r="J3" t="s">
        <v>21</v>
      </c>
    </row>
    <row r="4" spans="1:10" ht="12.75">
      <c r="A4" t="s">
        <v>2</v>
      </c>
      <c r="F4" s="2">
        <v>880</v>
      </c>
      <c r="H4" s="2">
        <v>150000</v>
      </c>
      <c r="J4" s="2">
        <v>2.5</v>
      </c>
    </row>
    <row r="5" spans="1:8" ht="12.75">
      <c r="A5" t="s">
        <v>18</v>
      </c>
      <c r="B5" t="s">
        <v>19</v>
      </c>
      <c r="C5" t="s">
        <v>3</v>
      </c>
      <c r="D5" t="s">
        <v>20</v>
      </c>
      <c r="F5" t="s">
        <v>17</v>
      </c>
      <c r="H5" t="s">
        <v>11</v>
      </c>
    </row>
    <row r="6" spans="1:8" ht="12.75">
      <c r="A6" s="2">
        <v>9</v>
      </c>
      <c r="B6" s="2">
        <v>1.5</v>
      </c>
      <c r="C6">
        <f>A6/B6</f>
        <v>6</v>
      </c>
      <c r="D6">
        <f>A6*B6</f>
        <v>13.5</v>
      </c>
      <c r="F6">
        <f>F4*9.8</f>
        <v>8624</v>
      </c>
      <c r="H6" s="2">
        <v>0.85</v>
      </c>
    </row>
    <row r="7" spans="1:5" ht="12.75">
      <c r="A7" t="s">
        <v>5</v>
      </c>
      <c r="B7" t="s">
        <v>6</v>
      </c>
      <c r="C7" t="s">
        <v>7</v>
      </c>
      <c r="D7" t="s">
        <v>22</v>
      </c>
      <c r="E7" t="s">
        <v>8</v>
      </c>
    </row>
    <row r="8" spans="1:5" ht="12.75">
      <c r="A8">
        <f>2*3.1415926/(1+2/C6)</f>
        <v>4.7123889000000005</v>
      </c>
      <c r="B8" s="2">
        <v>0.3</v>
      </c>
      <c r="C8" s="2">
        <v>0.025</v>
      </c>
      <c r="D8" s="2">
        <v>0.75</v>
      </c>
      <c r="E8">
        <f>1/3.1415926/C6/D8</f>
        <v>0.07073553146968267</v>
      </c>
    </row>
    <row r="11" spans="1:9" ht="12.75">
      <c r="A11" s="2" t="s">
        <v>0</v>
      </c>
      <c r="B11" t="s">
        <v>1</v>
      </c>
      <c r="C11" t="s">
        <v>9</v>
      </c>
      <c r="D11" t="s">
        <v>10</v>
      </c>
      <c r="E11" t="s">
        <v>12</v>
      </c>
      <c r="F11" t="s">
        <v>13</v>
      </c>
      <c r="G11" t="s">
        <v>23</v>
      </c>
      <c r="H11" t="s">
        <v>26</v>
      </c>
      <c r="I11" t="s">
        <v>24</v>
      </c>
    </row>
    <row r="12" spans="1:9" ht="12.75">
      <c r="A12">
        <v>1</v>
      </c>
      <c r="B12">
        <f>0.5*1.225*A12*A12</f>
        <v>0.6125</v>
      </c>
      <c r="C12">
        <f>$F$6/B12/$D$6</f>
        <v>1042.9629629629628</v>
      </c>
      <c r="D12">
        <f>$C$8+$E$8*C12*C12</f>
        <v>76944.13729602905</v>
      </c>
      <c r="E12">
        <f>$H$4*$H$6/A12</f>
        <v>127500</v>
      </c>
      <c r="F12">
        <f>D12*B12*$D$6</f>
        <v>636231.8352665403</v>
      </c>
      <c r="G12">
        <f>(E12-F12)*A12/$F$6</f>
        <v>-58.990240638513484</v>
      </c>
      <c r="H12">
        <f>IF(C12&gt;$J$4,0,G12)</f>
        <v>0</v>
      </c>
      <c r="I12" t="s">
        <v>25</v>
      </c>
    </row>
    <row r="13" spans="1:8" ht="12.75">
      <c r="A13">
        <f>A12+0.5</f>
        <v>1.5</v>
      </c>
      <c r="B13">
        <f aca="true" t="shared" si="0" ref="B13:B76">0.5*1.225*A13*A13</f>
        <v>1.378125</v>
      </c>
      <c r="C13">
        <f aca="true" t="shared" si="1" ref="C13:C76">$F$6/B13/$D$6</f>
        <v>463.53909465020575</v>
      </c>
      <c r="D13">
        <f aca="true" t="shared" si="2" ref="D13:D76">$C$8+$E$8*C13*C13</f>
        <v>15198.861996746482</v>
      </c>
      <c r="E13">
        <f aca="true" t="shared" si="3" ref="E13:E76">$H$4*$H$6/A13</f>
        <v>85000</v>
      </c>
      <c r="F13">
        <f aca="true" t="shared" si="4" ref="F13:F76">D13*B13*$D$6</f>
        <v>282770.0778050943</v>
      </c>
      <c r="G13">
        <f aca="true" t="shared" si="5" ref="G13:G76">(E13-F13)*A13/$F$6</f>
        <v>-34.39878440487494</v>
      </c>
      <c r="H13">
        <f aca="true" t="shared" si="6" ref="H13:H76">IF(C13&gt;$J$4,0,G13)</f>
        <v>0</v>
      </c>
    </row>
    <row r="14" spans="1:8" ht="12.75">
      <c r="A14">
        <f aca="true" t="shared" si="7" ref="A14:A77">A13+0.5</f>
        <v>2</v>
      </c>
      <c r="B14">
        <f t="shared" si="0"/>
        <v>2.45</v>
      </c>
      <c r="C14">
        <f t="shared" si="1"/>
        <v>260.7407407407407</v>
      </c>
      <c r="D14">
        <f t="shared" si="2"/>
        <v>4809.032018501815</v>
      </c>
      <c r="E14">
        <f t="shared" si="3"/>
        <v>63750</v>
      </c>
      <c r="F14">
        <f t="shared" si="4"/>
        <v>159058.73401194756</v>
      </c>
      <c r="G14">
        <f t="shared" si="5"/>
        <v>-22.103138685516594</v>
      </c>
      <c r="H14">
        <f t="shared" si="6"/>
        <v>0</v>
      </c>
    </row>
    <row r="15" spans="1:8" ht="12.75">
      <c r="A15">
        <f t="shared" si="7"/>
        <v>2.5</v>
      </c>
      <c r="B15">
        <f t="shared" si="0"/>
        <v>3.828125</v>
      </c>
      <c r="C15">
        <f t="shared" si="1"/>
        <v>166.8740740740741</v>
      </c>
      <c r="D15">
        <f t="shared" si="2"/>
        <v>1969.7942747783447</v>
      </c>
      <c r="E15">
        <f t="shared" si="3"/>
        <v>51000</v>
      </c>
      <c r="F15">
        <f t="shared" si="4"/>
        <v>101798.35255983399</v>
      </c>
      <c r="G15">
        <f t="shared" si="5"/>
        <v>-14.725867509228314</v>
      </c>
      <c r="H15">
        <f t="shared" si="6"/>
        <v>0</v>
      </c>
    </row>
    <row r="16" spans="1:8" ht="12.75">
      <c r="A16">
        <f t="shared" si="7"/>
        <v>3</v>
      </c>
      <c r="B16">
        <f t="shared" si="0"/>
        <v>5.5125</v>
      </c>
      <c r="C16">
        <f t="shared" si="1"/>
        <v>115.88477366255144</v>
      </c>
      <c r="D16">
        <f t="shared" si="2"/>
        <v>949.9523122966551</v>
      </c>
      <c r="E16">
        <f t="shared" si="3"/>
        <v>42500</v>
      </c>
      <c r="F16">
        <f t="shared" si="4"/>
        <v>70694.2636407267</v>
      </c>
      <c r="G16">
        <f t="shared" si="5"/>
        <v>-9.807837537358544</v>
      </c>
      <c r="H16">
        <f t="shared" si="6"/>
        <v>0</v>
      </c>
    </row>
    <row r="17" spans="1:8" ht="12.75">
      <c r="A17">
        <f t="shared" si="7"/>
        <v>3.5</v>
      </c>
      <c r="B17">
        <f t="shared" si="0"/>
        <v>7.503125000000001</v>
      </c>
      <c r="C17">
        <f t="shared" si="1"/>
        <v>85.13983371126227</v>
      </c>
      <c r="D17">
        <f t="shared" si="2"/>
        <v>512.7721040135214</v>
      </c>
      <c r="E17">
        <f t="shared" si="3"/>
        <v>36428.57142857143</v>
      </c>
      <c r="F17">
        <f t="shared" si="4"/>
        <v>51939.80810450711</v>
      </c>
      <c r="G17">
        <f t="shared" si="5"/>
        <v>-6.295144754844026</v>
      </c>
      <c r="H17">
        <f t="shared" si="6"/>
        <v>0</v>
      </c>
    </row>
    <row r="18" spans="1:8" ht="12.75">
      <c r="A18">
        <f t="shared" si="7"/>
        <v>4</v>
      </c>
      <c r="B18">
        <f t="shared" si="0"/>
        <v>9.8</v>
      </c>
      <c r="C18">
        <f t="shared" si="1"/>
        <v>65.18518518518518</v>
      </c>
      <c r="D18">
        <f t="shared" si="2"/>
        <v>300.58793865636346</v>
      </c>
      <c r="E18">
        <f t="shared" si="3"/>
        <v>31875</v>
      </c>
      <c r="F18">
        <f t="shared" si="4"/>
        <v>39767.78428423689</v>
      </c>
      <c r="G18">
        <f t="shared" si="5"/>
        <v>-3.6608461429670185</v>
      </c>
      <c r="H18">
        <f t="shared" si="6"/>
        <v>0</v>
      </c>
    </row>
    <row r="19" spans="1:8" ht="12.75">
      <c r="A19">
        <f t="shared" si="7"/>
        <v>4.5</v>
      </c>
      <c r="B19">
        <f t="shared" si="0"/>
        <v>12.403125000000001</v>
      </c>
      <c r="C19">
        <f t="shared" si="1"/>
        <v>51.504343850022856</v>
      </c>
      <c r="D19">
        <f t="shared" si="2"/>
        <v>187.66496292279606</v>
      </c>
      <c r="E19">
        <f t="shared" si="3"/>
        <v>28333.333333333332</v>
      </c>
      <c r="F19">
        <f t="shared" si="4"/>
        <v>31423.031908899367</v>
      </c>
      <c r="G19">
        <f t="shared" si="5"/>
        <v>-1.612203570274485</v>
      </c>
      <c r="H19">
        <f t="shared" si="6"/>
        <v>0</v>
      </c>
    </row>
    <row r="20" spans="1:8" ht="12.75">
      <c r="A20">
        <f t="shared" si="7"/>
        <v>5</v>
      </c>
      <c r="B20">
        <f t="shared" si="0"/>
        <v>15.3125</v>
      </c>
      <c r="C20">
        <f t="shared" si="1"/>
        <v>41.71851851851852</v>
      </c>
      <c r="D20">
        <f t="shared" si="2"/>
        <v>123.13557967364655</v>
      </c>
      <c r="E20">
        <f t="shared" si="3"/>
        <v>25500</v>
      </c>
      <c r="F20">
        <f t="shared" si="4"/>
        <v>25454.433110661623</v>
      </c>
      <c r="G20">
        <f t="shared" si="5"/>
        <v>0.026418651054253957</v>
      </c>
      <c r="H20">
        <f t="shared" si="6"/>
        <v>0</v>
      </c>
    </row>
    <row r="21" spans="1:8" ht="12.75">
      <c r="A21">
        <f t="shared" si="7"/>
        <v>5.5</v>
      </c>
      <c r="B21">
        <f t="shared" si="0"/>
        <v>18.528125000000003</v>
      </c>
      <c r="C21">
        <f t="shared" si="1"/>
        <v>34.47811447811447</v>
      </c>
      <c r="D21">
        <f t="shared" si="2"/>
        <v>84.11118241489412</v>
      </c>
      <c r="E21">
        <f t="shared" si="3"/>
        <v>23181.81818181818</v>
      </c>
      <c r="F21">
        <f t="shared" si="4"/>
        <v>21038.703772692963</v>
      </c>
      <c r="G21">
        <f t="shared" si="5"/>
        <v>1.3667821486767966</v>
      </c>
      <c r="H21">
        <f t="shared" si="6"/>
        <v>0</v>
      </c>
    </row>
    <row r="22" spans="1:8" ht="12.75">
      <c r="A22">
        <f t="shared" si="7"/>
        <v>6</v>
      </c>
      <c r="B22">
        <f t="shared" si="0"/>
        <v>22.05</v>
      </c>
      <c r="C22">
        <f t="shared" si="1"/>
        <v>28.97119341563786</v>
      </c>
      <c r="D22">
        <f t="shared" si="2"/>
        <v>59.395457018540945</v>
      </c>
      <c r="E22">
        <f t="shared" si="3"/>
        <v>21250</v>
      </c>
      <c r="F22">
        <f t="shared" si="4"/>
        <v>17680.542667994174</v>
      </c>
      <c r="G22">
        <f t="shared" si="5"/>
        <v>2.4833886818222353</v>
      </c>
      <c r="H22">
        <f t="shared" si="6"/>
        <v>0</v>
      </c>
    </row>
    <row r="23" spans="1:8" ht="12.75">
      <c r="A23">
        <f t="shared" si="7"/>
        <v>6.5</v>
      </c>
      <c r="B23">
        <f t="shared" si="0"/>
        <v>25.878125</v>
      </c>
      <c r="C23">
        <f t="shared" si="1"/>
        <v>24.685513916283146</v>
      </c>
      <c r="D23">
        <f t="shared" si="2"/>
        <v>43.12943600491807</v>
      </c>
      <c r="E23">
        <f t="shared" si="3"/>
        <v>19615.384615384617</v>
      </c>
      <c r="F23">
        <f t="shared" si="4"/>
        <v>15067.4706375494</v>
      </c>
      <c r="G23">
        <f t="shared" si="5"/>
        <v>3.4278108599175448</v>
      </c>
      <c r="H23">
        <f t="shared" si="6"/>
        <v>0</v>
      </c>
    </row>
    <row r="24" spans="1:8" ht="12.75">
      <c r="A24">
        <f t="shared" si="7"/>
        <v>7</v>
      </c>
      <c r="B24">
        <f t="shared" si="0"/>
        <v>30.012500000000003</v>
      </c>
      <c r="C24">
        <f t="shared" si="1"/>
        <v>21.284958427815567</v>
      </c>
      <c r="D24">
        <f t="shared" si="2"/>
        <v>32.071694000845085</v>
      </c>
      <c r="E24">
        <f t="shared" si="3"/>
        <v>18214.285714285714</v>
      </c>
      <c r="F24">
        <f t="shared" si="4"/>
        <v>12994.448168704903</v>
      </c>
      <c r="G24">
        <f t="shared" si="5"/>
        <v>4.236881124659749</v>
      </c>
      <c r="H24">
        <f t="shared" si="6"/>
        <v>0</v>
      </c>
    </row>
    <row r="25" spans="1:8" ht="12.75">
      <c r="A25">
        <f t="shared" si="7"/>
        <v>7.5</v>
      </c>
      <c r="B25">
        <f t="shared" si="0"/>
        <v>34.453125</v>
      </c>
      <c r="C25">
        <f t="shared" si="1"/>
        <v>18.54156378600823</v>
      </c>
      <c r="D25">
        <f t="shared" si="2"/>
        <v>24.343139194794368</v>
      </c>
      <c r="E25">
        <f t="shared" si="3"/>
        <v>17000</v>
      </c>
      <c r="F25">
        <f t="shared" si="4"/>
        <v>11322.412437203771</v>
      </c>
      <c r="G25">
        <f t="shared" si="5"/>
        <v>4.937605139259244</v>
      </c>
      <c r="H25">
        <f t="shared" si="6"/>
        <v>0</v>
      </c>
    </row>
    <row r="26" spans="1:8" ht="12.75">
      <c r="A26">
        <f t="shared" si="7"/>
        <v>8</v>
      </c>
      <c r="B26">
        <f t="shared" si="0"/>
        <v>39.2</v>
      </c>
      <c r="C26">
        <f t="shared" si="1"/>
        <v>16.296296296296294</v>
      </c>
      <c r="D26">
        <f t="shared" si="2"/>
        <v>18.810183666022716</v>
      </c>
      <c r="E26">
        <f t="shared" si="3"/>
        <v>15937.5</v>
      </c>
      <c r="F26">
        <f t="shared" si="4"/>
        <v>9954.349196059222</v>
      </c>
      <c r="G26">
        <f t="shared" si="5"/>
        <v>5.5502326567168625</v>
      </c>
      <c r="H26">
        <f t="shared" si="6"/>
        <v>0</v>
      </c>
    </row>
    <row r="27" spans="1:8" ht="12.75">
      <c r="A27">
        <f t="shared" si="7"/>
        <v>8.5</v>
      </c>
      <c r="B27">
        <f t="shared" si="0"/>
        <v>44.253125000000004</v>
      </c>
      <c r="C27">
        <f t="shared" si="1"/>
        <v>14.435473535819554</v>
      </c>
      <c r="D27">
        <f t="shared" si="2"/>
        <v>14.765074912135448</v>
      </c>
      <c r="E27">
        <f t="shared" si="3"/>
        <v>15000</v>
      </c>
      <c r="F27">
        <f t="shared" si="4"/>
        <v>8820.90952723477</v>
      </c>
      <c r="G27">
        <f t="shared" si="5"/>
        <v>6.090244552238458</v>
      </c>
      <c r="H27">
        <f t="shared" si="6"/>
        <v>0</v>
      </c>
    </row>
    <row r="28" spans="1:8" ht="12.75">
      <c r="A28">
        <f t="shared" si="7"/>
        <v>9</v>
      </c>
      <c r="B28">
        <f t="shared" si="0"/>
        <v>49.612500000000004</v>
      </c>
      <c r="C28">
        <f t="shared" si="1"/>
        <v>12.876085962505714</v>
      </c>
      <c r="D28">
        <f t="shared" si="2"/>
        <v>11.752497682674754</v>
      </c>
      <c r="E28">
        <f t="shared" si="3"/>
        <v>14166.666666666666</v>
      </c>
      <c r="F28">
        <f t="shared" si="4"/>
        <v>7871.455682302968</v>
      </c>
      <c r="G28">
        <f t="shared" si="5"/>
        <v>6.569677511511281</v>
      </c>
      <c r="H28">
        <f t="shared" si="6"/>
        <v>0</v>
      </c>
    </row>
    <row r="29" spans="1:8" ht="12.75">
      <c r="A29">
        <f t="shared" si="7"/>
        <v>9.5</v>
      </c>
      <c r="B29">
        <f t="shared" si="0"/>
        <v>55.278125</v>
      </c>
      <c r="C29">
        <f t="shared" si="1"/>
        <v>11.556376320919256</v>
      </c>
      <c r="D29">
        <f t="shared" si="2"/>
        <v>9.471718462384919</v>
      </c>
      <c r="E29">
        <f t="shared" si="3"/>
        <v>13421.052631578947</v>
      </c>
      <c r="F29">
        <f t="shared" si="4"/>
        <v>7068.314301235039</v>
      </c>
      <c r="G29">
        <f t="shared" si="5"/>
        <v>6.998030396366781</v>
      </c>
      <c r="H29">
        <f t="shared" si="6"/>
        <v>0</v>
      </c>
    </row>
    <row r="30" spans="1:8" ht="12.75">
      <c r="A30">
        <f t="shared" si="7"/>
        <v>10</v>
      </c>
      <c r="B30">
        <f t="shared" si="0"/>
        <v>61.25</v>
      </c>
      <c r="C30">
        <f t="shared" si="1"/>
        <v>10.42962962962963</v>
      </c>
      <c r="D30">
        <f t="shared" si="2"/>
        <v>7.719411229602909</v>
      </c>
      <c r="E30">
        <f t="shared" si="3"/>
        <v>12750</v>
      </c>
      <c r="F30">
        <f t="shared" si="4"/>
        <v>6382.988160477906</v>
      </c>
      <c r="G30">
        <f t="shared" si="5"/>
        <v>7.382898700744543</v>
      </c>
      <c r="H30">
        <f t="shared" si="6"/>
        <v>0</v>
      </c>
    </row>
    <row r="31" spans="1:8" ht="12.75">
      <c r="A31">
        <f t="shared" si="7"/>
        <v>10.5</v>
      </c>
      <c r="B31">
        <f t="shared" si="0"/>
        <v>67.528125</v>
      </c>
      <c r="C31">
        <f t="shared" si="1"/>
        <v>9.459981523473587</v>
      </c>
      <c r="D31">
        <f t="shared" si="2"/>
        <v>6.355211160660761</v>
      </c>
      <c r="E31">
        <f t="shared" si="3"/>
        <v>12142.857142857143</v>
      </c>
      <c r="F31">
        <f t="shared" si="4"/>
        <v>5793.599164389681</v>
      </c>
      <c r="G31">
        <f t="shared" si="5"/>
        <v>7.730427733523696</v>
      </c>
      <c r="H31">
        <f t="shared" si="6"/>
        <v>0</v>
      </c>
    </row>
    <row r="32" spans="1:8" ht="12.75">
      <c r="A32">
        <f t="shared" si="7"/>
        <v>11</v>
      </c>
      <c r="B32">
        <f t="shared" si="0"/>
        <v>74.11250000000001</v>
      </c>
      <c r="C32">
        <f t="shared" si="1"/>
        <v>8.619528619528618</v>
      </c>
      <c r="D32">
        <f t="shared" si="2"/>
        <v>5.280386400930882</v>
      </c>
      <c r="E32">
        <f t="shared" si="3"/>
        <v>11590.90909090909</v>
      </c>
      <c r="F32">
        <f t="shared" si="4"/>
        <v>5283.125601376366</v>
      </c>
      <c r="G32">
        <f t="shared" si="5"/>
        <v>8.045642206036637</v>
      </c>
      <c r="H32">
        <f t="shared" si="6"/>
        <v>0</v>
      </c>
    </row>
    <row r="33" spans="1:8" ht="12.75">
      <c r="A33">
        <f t="shared" si="7"/>
        <v>11.5</v>
      </c>
      <c r="B33">
        <f t="shared" si="0"/>
        <v>81.003125</v>
      </c>
      <c r="C33">
        <f t="shared" si="1"/>
        <v>7.886298396695373</v>
      </c>
      <c r="D33">
        <f t="shared" si="2"/>
        <v>4.424304593452945</v>
      </c>
      <c r="E33">
        <f t="shared" si="3"/>
        <v>11086.95652173913</v>
      </c>
      <c r="F33">
        <f t="shared" si="4"/>
        <v>4838.163723290831</v>
      </c>
      <c r="G33">
        <f t="shared" si="5"/>
        <v>8.332689840231383</v>
      </c>
      <c r="H33">
        <f t="shared" si="6"/>
        <v>0</v>
      </c>
    </row>
    <row r="34" spans="1:8" ht="12.75">
      <c r="A34">
        <f t="shared" si="7"/>
        <v>12</v>
      </c>
      <c r="B34">
        <f t="shared" si="0"/>
        <v>88.2</v>
      </c>
      <c r="C34">
        <f t="shared" si="1"/>
        <v>7.242798353909465</v>
      </c>
      <c r="D34">
        <f t="shared" si="2"/>
        <v>3.735653563658809</v>
      </c>
      <c r="E34">
        <f t="shared" si="3"/>
        <v>10625</v>
      </c>
      <c r="F34">
        <f t="shared" si="4"/>
        <v>4448.042698248544</v>
      </c>
      <c r="G34">
        <f t="shared" si="5"/>
        <v>8.595024074793306</v>
      </c>
      <c r="H34">
        <f t="shared" si="6"/>
        <v>0</v>
      </c>
    </row>
    <row r="35" spans="1:8" ht="12.75">
      <c r="A35">
        <f t="shared" si="7"/>
        <v>12.5</v>
      </c>
      <c r="B35">
        <f t="shared" si="0"/>
        <v>95.70312500000001</v>
      </c>
      <c r="C35">
        <f t="shared" si="1"/>
        <v>6.674962962962962</v>
      </c>
      <c r="D35">
        <f t="shared" si="2"/>
        <v>3.1766308396453495</v>
      </c>
      <c r="E35">
        <f t="shared" si="3"/>
        <v>10200</v>
      </c>
      <c r="F35">
        <f t="shared" si="4"/>
        <v>4104.182227393358</v>
      </c>
      <c r="G35">
        <f t="shared" si="5"/>
        <v>8.835542921797662</v>
      </c>
      <c r="H35">
        <f t="shared" si="6"/>
        <v>0</v>
      </c>
    </row>
    <row r="36" spans="1:8" ht="12.75">
      <c r="A36">
        <f t="shared" si="7"/>
        <v>13</v>
      </c>
      <c r="B36">
        <f t="shared" si="0"/>
        <v>103.5125</v>
      </c>
      <c r="C36">
        <f t="shared" si="1"/>
        <v>6.171378479070786</v>
      </c>
      <c r="D36">
        <f t="shared" si="2"/>
        <v>2.7190272503073794</v>
      </c>
      <c r="E36">
        <f t="shared" si="3"/>
        <v>9807.692307692309</v>
      </c>
      <c r="F36">
        <f t="shared" si="4"/>
        <v>3799.6196613404754</v>
      </c>
      <c r="G36">
        <f t="shared" si="5"/>
        <v>9.056695779519229</v>
      </c>
      <c r="H36">
        <f t="shared" si="6"/>
        <v>0</v>
      </c>
    </row>
    <row r="37" spans="1:8" ht="12.75">
      <c r="A37">
        <f t="shared" si="7"/>
        <v>13.5</v>
      </c>
      <c r="B37">
        <f t="shared" si="0"/>
        <v>111.62812500000001</v>
      </c>
      <c r="C37">
        <f t="shared" si="1"/>
        <v>5.722704872224762</v>
      </c>
      <c r="D37">
        <f t="shared" si="2"/>
        <v>2.3415427521332846</v>
      </c>
      <c r="E37">
        <f t="shared" si="3"/>
        <v>9444.444444444445</v>
      </c>
      <c r="F37">
        <f t="shared" si="4"/>
        <v>3528.6573648777076</v>
      </c>
      <c r="G37">
        <f t="shared" si="5"/>
        <v>9.26056650906203</v>
      </c>
      <c r="H37">
        <f t="shared" si="6"/>
        <v>0</v>
      </c>
    </row>
    <row r="38" spans="1:8" ht="12.75">
      <c r="A38">
        <f t="shared" si="7"/>
        <v>14</v>
      </c>
      <c r="B38">
        <f t="shared" si="0"/>
        <v>120.05000000000001</v>
      </c>
      <c r="C38">
        <f t="shared" si="1"/>
        <v>5.321239606953892</v>
      </c>
      <c r="D38">
        <f t="shared" si="2"/>
        <v>2.027918375052818</v>
      </c>
      <c r="E38">
        <f t="shared" si="3"/>
        <v>9107.142857142857</v>
      </c>
      <c r="F38">
        <f t="shared" si="4"/>
        <v>3286.5966124887254</v>
      </c>
      <c r="G38">
        <f t="shared" si="5"/>
        <v>9.448938708854108</v>
      </c>
      <c r="H38">
        <f t="shared" si="6"/>
        <v>0</v>
      </c>
    </row>
    <row r="39" spans="1:8" ht="12.75">
      <c r="A39">
        <f t="shared" si="7"/>
        <v>14.5</v>
      </c>
      <c r="B39">
        <f t="shared" si="0"/>
        <v>128.77812500000002</v>
      </c>
      <c r="C39">
        <f t="shared" si="1"/>
        <v>4.960584841678776</v>
      </c>
      <c r="D39">
        <f t="shared" si="2"/>
        <v>1.7656176565416921</v>
      </c>
      <c r="E39">
        <f t="shared" si="3"/>
        <v>8793.103448275862</v>
      </c>
      <c r="F39">
        <f t="shared" si="4"/>
        <v>3069.5345722304974</v>
      </c>
      <c r="G39">
        <f t="shared" si="5"/>
        <v>9.623347484074419</v>
      </c>
      <c r="H39">
        <f t="shared" si="6"/>
        <v>0</v>
      </c>
    </row>
    <row r="40" spans="1:8" ht="12.75">
      <c r="A40">
        <f t="shared" si="7"/>
        <v>15</v>
      </c>
      <c r="B40">
        <f t="shared" si="0"/>
        <v>137.8125</v>
      </c>
      <c r="C40">
        <f t="shared" si="1"/>
        <v>4.635390946502057</v>
      </c>
      <c r="D40">
        <f t="shared" si="2"/>
        <v>1.544883699674648</v>
      </c>
      <c r="E40">
        <f t="shared" si="3"/>
        <v>8500</v>
      </c>
      <c r="F40">
        <f t="shared" si="4"/>
        <v>2874.207845629068</v>
      </c>
      <c r="G40">
        <f t="shared" si="5"/>
        <v>9.78512086219434</v>
      </c>
      <c r="H40">
        <f t="shared" si="6"/>
        <v>0</v>
      </c>
    </row>
    <row r="41" spans="1:8" ht="12.75">
      <c r="A41">
        <f t="shared" si="7"/>
        <v>15.5</v>
      </c>
      <c r="B41">
        <f t="shared" si="0"/>
        <v>147.15312500000002</v>
      </c>
      <c r="C41">
        <f t="shared" si="1"/>
        <v>4.3411569738312705</v>
      </c>
      <c r="D41">
        <f t="shared" si="2"/>
        <v>1.3580566351349506</v>
      </c>
      <c r="E41">
        <f t="shared" si="3"/>
        <v>8225.806451612903</v>
      </c>
      <c r="F41">
        <f t="shared" si="4"/>
        <v>2697.8707501257527</v>
      </c>
      <c r="G41">
        <f t="shared" si="5"/>
        <v>9.935413192607937</v>
      </c>
      <c r="H41">
        <f t="shared" si="6"/>
        <v>0</v>
      </c>
    </row>
    <row r="42" spans="1:8" ht="12.75">
      <c r="A42">
        <f t="shared" si="7"/>
        <v>16</v>
      </c>
      <c r="B42">
        <f t="shared" si="0"/>
        <v>156.8</v>
      </c>
      <c r="C42">
        <f t="shared" si="1"/>
        <v>4.0740740740740735</v>
      </c>
      <c r="D42">
        <f t="shared" si="2"/>
        <v>1.1990739791264198</v>
      </c>
      <c r="E42">
        <f t="shared" si="3"/>
        <v>7968.75</v>
      </c>
      <c r="F42">
        <f t="shared" si="4"/>
        <v>2538.1997990148056</v>
      </c>
      <c r="G42">
        <f t="shared" si="5"/>
        <v>10.075232283831529</v>
      </c>
      <c r="H42">
        <f t="shared" si="6"/>
        <v>0</v>
      </c>
    </row>
    <row r="43" spans="1:8" ht="12.75">
      <c r="A43">
        <f t="shared" si="7"/>
        <v>16.5</v>
      </c>
      <c r="B43">
        <f t="shared" si="0"/>
        <v>166.753125</v>
      </c>
      <c r="C43">
        <f t="shared" si="1"/>
        <v>3.8309016086793863</v>
      </c>
      <c r="D43">
        <f t="shared" si="2"/>
        <v>1.0631010174678288</v>
      </c>
      <c r="E43">
        <f t="shared" si="3"/>
        <v>7727.272727272727</v>
      </c>
      <c r="F43">
        <f t="shared" si="4"/>
        <v>2393.2181275214407</v>
      </c>
      <c r="G43">
        <f t="shared" si="5"/>
        <v>10.205461606667003</v>
      </c>
      <c r="H43">
        <f t="shared" si="6"/>
        <v>0</v>
      </c>
    </row>
    <row r="44" spans="1:8" ht="12.75">
      <c r="A44">
        <f t="shared" si="7"/>
        <v>17</v>
      </c>
      <c r="B44">
        <f t="shared" si="0"/>
        <v>177.01250000000002</v>
      </c>
      <c r="C44">
        <f t="shared" si="1"/>
        <v>3.6088683839548885</v>
      </c>
      <c r="D44">
        <f t="shared" si="2"/>
        <v>0.9462546820084655</v>
      </c>
      <c r="E44">
        <f t="shared" si="3"/>
        <v>7500</v>
      </c>
      <c r="F44">
        <f t="shared" si="4"/>
        <v>2261.2352431368176</v>
      </c>
      <c r="G44">
        <f t="shared" si="5"/>
        <v>10.326878579159796</v>
      </c>
      <c r="H44">
        <f t="shared" si="6"/>
        <v>0</v>
      </c>
    </row>
    <row r="45" spans="1:8" ht="12.75">
      <c r="A45">
        <f t="shared" si="7"/>
        <v>17.5</v>
      </c>
      <c r="B45">
        <f t="shared" si="0"/>
        <v>187.578125</v>
      </c>
      <c r="C45">
        <f t="shared" si="1"/>
        <v>3.405593348450491</v>
      </c>
      <c r="D45">
        <f t="shared" si="2"/>
        <v>0.8453953664216345</v>
      </c>
      <c r="E45">
        <f t="shared" si="3"/>
        <v>7285.714285714285</v>
      </c>
      <c r="F45">
        <f t="shared" si="4"/>
        <v>2140.798649180285</v>
      </c>
      <c r="G45">
        <f t="shared" si="5"/>
        <v>10.440169716992695</v>
      </c>
      <c r="H45">
        <f t="shared" si="6"/>
        <v>0</v>
      </c>
    </row>
    <row r="46" spans="1:8" ht="12.75">
      <c r="A46">
        <f t="shared" si="7"/>
        <v>18</v>
      </c>
      <c r="B46">
        <f t="shared" si="0"/>
        <v>198.45000000000002</v>
      </c>
      <c r="C46">
        <f t="shared" si="1"/>
        <v>3.2190214906264285</v>
      </c>
      <c r="D46">
        <f t="shared" si="2"/>
        <v>0.7579686051671721</v>
      </c>
      <c r="E46">
        <f t="shared" si="3"/>
        <v>7083.333333333333</v>
      </c>
      <c r="F46">
        <f t="shared" si="4"/>
        <v>2030.6547408882418</v>
      </c>
      <c r="G46">
        <f t="shared" si="5"/>
        <v>10.545943258813965</v>
      </c>
      <c r="H46">
        <f t="shared" si="6"/>
        <v>0</v>
      </c>
    </row>
    <row r="47" spans="1:8" ht="12.75">
      <c r="A47">
        <f t="shared" si="7"/>
        <v>18.5</v>
      </c>
      <c r="B47">
        <f t="shared" si="0"/>
        <v>209.628125</v>
      </c>
      <c r="C47">
        <f t="shared" si="1"/>
        <v>3.047371696020345</v>
      </c>
      <c r="D47">
        <f t="shared" si="2"/>
        <v>0.6818836918154125</v>
      </c>
      <c r="E47">
        <f t="shared" si="3"/>
        <v>6891.891891891892</v>
      </c>
      <c r="F47">
        <f t="shared" si="4"/>
        <v>1929.7169970751277</v>
      </c>
      <c r="G47">
        <f t="shared" si="5"/>
        <v>10.644739744214998</v>
      </c>
      <c r="H47">
        <f t="shared" si="6"/>
        <v>0</v>
      </c>
    </row>
    <row r="48" spans="1:8" ht="12.75">
      <c r="A48">
        <f t="shared" si="7"/>
        <v>19</v>
      </c>
      <c r="B48">
        <f t="shared" si="0"/>
        <v>221.1125</v>
      </c>
      <c r="C48">
        <f t="shared" si="1"/>
        <v>2.889094080229814</v>
      </c>
      <c r="D48">
        <f t="shared" si="2"/>
        <v>0.6154199038990574</v>
      </c>
      <c r="E48">
        <f t="shared" si="3"/>
        <v>6710.526315789473</v>
      </c>
      <c r="F48">
        <f t="shared" si="4"/>
        <v>1837.0399522618845</v>
      </c>
      <c r="G48">
        <f t="shared" si="5"/>
        <v>10.737040921500949</v>
      </c>
      <c r="H48">
        <f t="shared" si="6"/>
        <v>0</v>
      </c>
    </row>
    <row r="49" spans="1:8" ht="12.75">
      <c r="A49">
        <f t="shared" si="7"/>
        <v>19.5</v>
      </c>
      <c r="B49">
        <f t="shared" si="0"/>
        <v>232.90312500000002</v>
      </c>
      <c r="C49">
        <f t="shared" si="1"/>
        <v>2.7428348795870163</v>
      </c>
      <c r="D49">
        <f t="shared" si="2"/>
        <v>0.5571535309249145</v>
      </c>
      <c r="E49">
        <f t="shared" si="3"/>
        <v>6538.461538461538</v>
      </c>
      <c r="F49">
        <f t="shared" si="4"/>
        <v>1751.797779172156</v>
      </c>
      <c r="G49">
        <f t="shared" si="5"/>
        <v>10.82327728503513</v>
      </c>
      <c r="H49">
        <f t="shared" si="6"/>
        <v>0</v>
      </c>
    </row>
    <row r="50" spans="1:8" ht="12.75">
      <c r="A50">
        <f t="shared" si="7"/>
        <v>20</v>
      </c>
      <c r="B50">
        <f t="shared" si="0"/>
        <v>245</v>
      </c>
      <c r="C50">
        <f t="shared" si="1"/>
        <v>2.6074074074074076</v>
      </c>
      <c r="D50">
        <f t="shared" si="2"/>
        <v>0.5059007018501818</v>
      </c>
      <c r="E50">
        <f t="shared" si="3"/>
        <v>6375</v>
      </c>
      <c r="F50">
        <f t="shared" si="4"/>
        <v>1673.2665713694762</v>
      </c>
      <c r="G50">
        <f t="shared" si="5"/>
        <v>10.903834481981734</v>
      </c>
      <c r="H50">
        <f t="shared" si="6"/>
        <v>0</v>
      </c>
    </row>
    <row r="51" spans="1:8" ht="12.75">
      <c r="A51">
        <f t="shared" si="7"/>
        <v>20.5</v>
      </c>
      <c r="B51">
        <f t="shared" si="0"/>
        <v>257.403125</v>
      </c>
      <c r="C51">
        <f t="shared" si="1"/>
        <v>2.4817679071099654</v>
      </c>
      <c r="D51">
        <f t="shared" si="2"/>
        <v>0.4606723009258268</v>
      </c>
      <c r="E51">
        <f t="shared" si="3"/>
        <v>6219.512195121952</v>
      </c>
      <c r="F51">
        <f t="shared" si="4"/>
        <v>1600.8096130998508</v>
      </c>
      <c r="G51">
        <f t="shared" si="5"/>
        <v>10.979058781476468</v>
      </c>
      <c r="H51">
        <f t="shared" si="6"/>
        <v>10.979058781476468</v>
      </c>
    </row>
    <row r="52" spans="1:8" ht="12.75">
      <c r="A52">
        <f t="shared" si="7"/>
        <v>21</v>
      </c>
      <c r="B52">
        <f t="shared" si="0"/>
        <v>270.1125</v>
      </c>
      <c r="C52">
        <f t="shared" si="1"/>
        <v>2.364995380868397</v>
      </c>
      <c r="D52">
        <f t="shared" si="2"/>
        <v>0.42063819754129755</v>
      </c>
      <c r="E52">
        <f t="shared" si="3"/>
        <v>6071.428571428572</v>
      </c>
      <c r="F52">
        <f t="shared" si="4"/>
        <v>1533.8650743005453</v>
      </c>
      <c r="G52">
        <f t="shared" si="5"/>
        <v>11.049261762487076</v>
      </c>
      <c r="H52">
        <f t="shared" si="6"/>
        <v>11.049261762487076</v>
      </c>
    </row>
    <row r="53" spans="1:8" ht="12.75">
      <c r="A53">
        <f t="shared" si="7"/>
        <v>21.5</v>
      </c>
      <c r="B53">
        <f t="shared" si="0"/>
        <v>283.128125</v>
      </c>
      <c r="C53">
        <f t="shared" si="1"/>
        <v>2.2562746629809904</v>
      </c>
      <c r="D53">
        <f t="shared" si="2"/>
        <v>0.3850987003152465</v>
      </c>
      <c r="E53">
        <f t="shared" si="3"/>
        <v>5930.232558139535</v>
      </c>
      <c r="F53">
        <f t="shared" si="4"/>
        <v>1471.9356849626008</v>
      </c>
      <c r="G53">
        <f t="shared" si="5"/>
        <v>11.114724347553812</v>
      </c>
      <c r="H53">
        <f t="shared" si="6"/>
        <v>11.114724347553812</v>
      </c>
    </row>
    <row r="54" spans="1:8" ht="12.75">
      <c r="A54">
        <f t="shared" si="7"/>
        <v>22</v>
      </c>
      <c r="B54">
        <f t="shared" si="0"/>
        <v>296.45000000000005</v>
      </c>
      <c r="C54">
        <f t="shared" si="1"/>
        <v>2.1548821548821544</v>
      </c>
      <c r="D54">
        <f t="shared" si="2"/>
        <v>0.35346165005818014</v>
      </c>
      <c r="E54">
        <f t="shared" si="3"/>
        <v>5795.454545454545</v>
      </c>
      <c r="F54">
        <f t="shared" si="4"/>
        <v>1414.5800331565915</v>
      </c>
      <c r="G54">
        <f t="shared" si="5"/>
        <v>11.17570028647437</v>
      </c>
      <c r="H54">
        <f t="shared" si="6"/>
        <v>11.17570028647437</v>
      </c>
    </row>
    <row r="55" spans="1:8" ht="12.75">
      <c r="A55">
        <f t="shared" si="7"/>
        <v>22.5</v>
      </c>
      <c r="B55">
        <f t="shared" si="0"/>
        <v>310.07812500000006</v>
      </c>
      <c r="C55">
        <f t="shared" si="1"/>
        <v>2.0601737540009144</v>
      </c>
      <c r="D55">
        <f t="shared" si="2"/>
        <v>0.32522394067647376</v>
      </c>
      <c r="E55">
        <f t="shared" si="3"/>
        <v>5666.666666666667</v>
      </c>
      <c r="F55">
        <f t="shared" si="4"/>
        <v>1361.4052013559751</v>
      </c>
      <c r="G55">
        <f t="shared" si="5"/>
        <v>11.232419175497515</v>
      </c>
      <c r="H55">
        <f t="shared" si="6"/>
        <v>11.232419175497515</v>
      </c>
    </row>
    <row r="56" spans="1:8" ht="12.75">
      <c r="A56">
        <f t="shared" si="7"/>
        <v>23</v>
      </c>
      <c r="B56">
        <f t="shared" si="0"/>
        <v>324.0125</v>
      </c>
      <c r="C56">
        <f t="shared" si="1"/>
        <v>1.9715745991738431</v>
      </c>
      <c r="D56">
        <f t="shared" si="2"/>
        <v>0.29995653709080905</v>
      </c>
      <c r="E56">
        <f t="shared" si="3"/>
        <v>5543.478260869565</v>
      </c>
      <c r="F56">
        <f t="shared" si="4"/>
        <v>1312.0605109008327</v>
      </c>
      <c r="G56">
        <f t="shared" si="5"/>
        <v>11.285089082708817</v>
      </c>
      <c r="H56">
        <f t="shared" si="6"/>
        <v>11.285089082708817</v>
      </c>
    </row>
    <row r="57" spans="1:8" ht="12.75">
      <c r="A57">
        <f t="shared" si="7"/>
        <v>23.5</v>
      </c>
      <c r="B57">
        <f t="shared" si="0"/>
        <v>338.253125</v>
      </c>
      <c r="C57">
        <f t="shared" si="1"/>
        <v>1.8885703267776603</v>
      </c>
      <c r="D57">
        <f t="shared" si="2"/>
        <v>0.2772922700759466</v>
      </c>
      <c r="E57">
        <f t="shared" si="3"/>
        <v>5425.531914893617</v>
      </c>
      <c r="F57">
        <f t="shared" si="4"/>
        <v>1266.2321880356944</v>
      </c>
      <c r="G57">
        <f t="shared" si="5"/>
        <v>11.333898838260803</v>
      </c>
      <c r="H57">
        <f t="shared" si="6"/>
        <v>11.333898838260803</v>
      </c>
    </row>
    <row r="58" spans="1:8" ht="12.75">
      <c r="A58">
        <f t="shared" si="7"/>
        <v>24</v>
      </c>
      <c r="B58">
        <f t="shared" si="0"/>
        <v>352.8</v>
      </c>
      <c r="C58">
        <f t="shared" si="1"/>
        <v>1.8106995884773662</v>
      </c>
      <c r="D58">
        <f t="shared" si="2"/>
        <v>0.2569158477286756</v>
      </c>
      <c r="E58">
        <f t="shared" si="3"/>
        <v>5312.5</v>
      </c>
      <c r="F58">
        <f t="shared" si="4"/>
        <v>1223.638799562136</v>
      </c>
      <c r="G58">
        <f t="shared" si="5"/>
        <v>11.379020038324297</v>
      </c>
      <c r="H58">
        <f t="shared" si="6"/>
        <v>11.379020038324297</v>
      </c>
    </row>
    <row r="59" spans="1:8" ht="12.75">
      <c r="A59">
        <f t="shared" si="7"/>
        <v>24.5</v>
      </c>
      <c r="B59">
        <f t="shared" si="0"/>
        <v>367.65312500000005</v>
      </c>
      <c r="C59">
        <f t="shared" si="1"/>
        <v>1.7375476267604544</v>
      </c>
      <c r="D59">
        <f t="shared" si="2"/>
        <v>0.23855564515348657</v>
      </c>
      <c r="E59">
        <f t="shared" si="3"/>
        <v>5204.081632653061</v>
      </c>
      <c r="F59">
        <f t="shared" si="4"/>
        <v>1184.0273337654512</v>
      </c>
      <c r="G59">
        <f t="shared" si="5"/>
        <v>11.420608803657984</v>
      </c>
      <c r="H59">
        <f t="shared" si="6"/>
        <v>11.420608803657984</v>
      </c>
    </row>
    <row r="60" spans="1:8" ht="12.75">
      <c r="A60">
        <f t="shared" si="7"/>
        <v>25</v>
      </c>
      <c r="B60">
        <f t="shared" si="0"/>
        <v>382.81250000000006</v>
      </c>
      <c r="C60">
        <f t="shared" si="1"/>
        <v>1.6687407407407404</v>
      </c>
      <c r="D60">
        <f t="shared" si="2"/>
        <v>0.22197692747783435</v>
      </c>
      <c r="E60">
        <f t="shared" si="3"/>
        <v>5100</v>
      </c>
      <c r="F60">
        <f t="shared" si="4"/>
        <v>1147.1698244264644</v>
      </c>
      <c r="G60">
        <f t="shared" si="5"/>
        <v>11.458807327149627</v>
      </c>
      <c r="H60">
        <f t="shared" si="6"/>
        <v>11.458807327149627</v>
      </c>
    </row>
    <row r="61" spans="1:8" ht="12.75">
      <c r="A61">
        <f t="shared" si="7"/>
        <v>25.5</v>
      </c>
      <c r="B61">
        <f t="shared" si="0"/>
        <v>398.278125</v>
      </c>
      <c r="C61">
        <f t="shared" si="1"/>
        <v>1.6039415039799507</v>
      </c>
      <c r="D61">
        <f t="shared" si="2"/>
        <v>0.20697623348315375</v>
      </c>
      <c r="E61">
        <f t="shared" si="3"/>
        <v>5000</v>
      </c>
      <c r="F61">
        <f t="shared" si="4"/>
        <v>1112.8604335816412</v>
      </c>
      <c r="G61">
        <f t="shared" si="5"/>
        <v>11.493745239293617</v>
      </c>
      <c r="H61">
        <f t="shared" si="6"/>
        <v>11.493745239293617</v>
      </c>
    </row>
    <row r="62" spans="1:8" ht="12.75">
      <c r="A62">
        <f t="shared" si="7"/>
        <v>26</v>
      </c>
      <c r="B62">
        <f t="shared" si="0"/>
        <v>414.05</v>
      </c>
      <c r="C62">
        <f t="shared" si="1"/>
        <v>1.5428446197676966</v>
      </c>
      <c r="D62">
        <f t="shared" si="2"/>
        <v>0.1933767031442112</v>
      </c>
      <c r="E62">
        <f t="shared" si="3"/>
        <v>4903.846153846154</v>
      </c>
      <c r="F62">
        <f t="shared" si="4"/>
        <v>1080.9129231476188</v>
      </c>
      <c r="G62">
        <f t="shared" si="5"/>
        <v>11.525540816113395</v>
      </c>
      <c r="H62">
        <f t="shared" si="6"/>
        <v>11.525540816113395</v>
      </c>
    </row>
    <row r="63" spans="1:8" ht="12.75">
      <c r="A63">
        <f t="shared" si="7"/>
        <v>26.5</v>
      </c>
      <c r="B63">
        <f t="shared" si="0"/>
        <v>430.12812500000007</v>
      </c>
      <c r="C63">
        <f t="shared" si="1"/>
        <v>1.4851733185659848</v>
      </c>
      <c r="D63">
        <f t="shared" si="2"/>
        <v>0.18102417605928775</v>
      </c>
      <c r="E63">
        <f t="shared" si="3"/>
        <v>4811.320754716981</v>
      </c>
      <c r="F63">
        <f t="shared" si="4"/>
        <v>1051.158457278693</v>
      </c>
      <c r="G63">
        <f t="shared" si="5"/>
        <v>11.554302050337968</v>
      </c>
      <c r="H63">
        <f t="shared" si="6"/>
        <v>11.554302050337968</v>
      </c>
    </row>
    <row r="64" spans="1:8" ht="12.75">
      <c r="A64">
        <f t="shared" si="7"/>
        <v>27</v>
      </c>
      <c r="B64">
        <f t="shared" si="0"/>
        <v>446.51250000000005</v>
      </c>
      <c r="C64">
        <f t="shared" si="1"/>
        <v>1.4306762180561905</v>
      </c>
      <c r="D64">
        <f t="shared" si="2"/>
        <v>0.16978392200833028</v>
      </c>
      <c r="E64">
        <f t="shared" si="3"/>
        <v>4722.222222222223</v>
      </c>
      <c r="F64">
        <f t="shared" si="4"/>
        <v>1023.4436869225519</v>
      </c>
      <c r="G64">
        <f t="shared" si="5"/>
        <v>11.580127603558802</v>
      </c>
      <c r="H64">
        <f t="shared" si="6"/>
        <v>11.580127603558802</v>
      </c>
    </row>
    <row r="65" spans="1:8" ht="12.75">
      <c r="A65">
        <f t="shared" si="7"/>
        <v>27.5</v>
      </c>
      <c r="B65">
        <f t="shared" si="0"/>
        <v>463.203125</v>
      </c>
      <c r="C65">
        <f t="shared" si="1"/>
        <v>1.379124579124579</v>
      </c>
      <c r="D65">
        <f t="shared" si="2"/>
        <v>0.1595378918638306</v>
      </c>
      <c r="E65">
        <f t="shared" si="3"/>
        <v>4636.363636363636</v>
      </c>
      <c r="F65">
        <f t="shared" si="4"/>
        <v>997.6290759077186</v>
      </c>
      <c r="G65">
        <f t="shared" si="5"/>
        <v>11.603107654515043</v>
      </c>
      <c r="H65">
        <f t="shared" si="6"/>
        <v>11.603107654515043</v>
      </c>
    </row>
    <row r="66" spans="1:8" ht="12.75">
      <c r="A66">
        <f t="shared" si="7"/>
        <v>28</v>
      </c>
      <c r="B66">
        <f t="shared" si="0"/>
        <v>480.20000000000005</v>
      </c>
      <c r="C66">
        <f t="shared" si="1"/>
        <v>1.330309901738473</v>
      </c>
      <c r="D66">
        <f t="shared" si="2"/>
        <v>0.1501823984408011</v>
      </c>
      <c r="E66">
        <f t="shared" si="3"/>
        <v>4553.571428571428</v>
      </c>
      <c r="F66">
        <f t="shared" si="4"/>
        <v>973.5874343721815</v>
      </c>
      <c r="G66">
        <f t="shared" si="5"/>
        <v>11.62332465649106</v>
      </c>
      <c r="H66">
        <f t="shared" si="6"/>
        <v>11.62332465649106</v>
      </c>
    </row>
    <row r="67" spans="1:8" ht="12.75">
      <c r="A67">
        <f t="shared" si="7"/>
        <v>28.5</v>
      </c>
      <c r="B67">
        <f t="shared" si="0"/>
        <v>497.503125</v>
      </c>
      <c r="C67">
        <f t="shared" si="1"/>
        <v>1.284041813435473</v>
      </c>
      <c r="D67">
        <f t="shared" si="2"/>
        <v>0.14162615385660393</v>
      </c>
      <c r="E67">
        <f t="shared" si="3"/>
        <v>4473.684210526316</v>
      </c>
      <c r="F67">
        <f t="shared" si="4"/>
        <v>951.202630692782</v>
      </c>
      <c r="G67">
        <f t="shared" si="5"/>
        <v>11.640854014987907</v>
      </c>
      <c r="H67">
        <f t="shared" si="6"/>
        <v>11.640854014987907</v>
      </c>
    </row>
    <row r="68" spans="1:8" ht="12.75">
      <c r="A68">
        <f t="shared" si="7"/>
        <v>29</v>
      </c>
      <c r="B68">
        <f t="shared" si="0"/>
        <v>515.1125000000001</v>
      </c>
      <c r="C68">
        <f t="shared" si="1"/>
        <v>1.240146210419694</v>
      </c>
      <c r="D68">
        <f t="shared" si="2"/>
        <v>0.13378860353385577</v>
      </c>
      <c r="E68">
        <f t="shared" si="3"/>
        <v>4396.551724137931</v>
      </c>
      <c r="F68">
        <f t="shared" si="4"/>
        <v>930.3684575107495</v>
      </c>
      <c r="G68">
        <f t="shared" si="5"/>
        <v>11.655764695290848</v>
      </c>
      <c r="H68">
        <f t="shared" si="6"/>
        <v>11.655764695290848</v>
      </c>
    </row>
    <row r="69" spans="1:8" ht="12.75">
      <c r="A69">
        <f t="shared" si="7"/>
        <v>29.5</v>
      </c>
      <c r="B69">
        <f t="shared" si="0"/>
        <v>533.028125</v>
      </c>
      <c r="C69">
        <f t="shared" si="1"/>
        <v>1.1984636173087766</v>
      </c>
      <c r="D69">
        <f t="shared" si="2"/>
        <v>0.12659850785467766</v>
      </c>
      <c r="E69">
        <f t="shared" si="3"/>
        <v>4322.033898305085</v>
      </c>
      <c r="F69">
        <f t="shared" si="4"/>
        <v>910.9876311392843</v>
      </c>
      <c r="G69">
        <f t="shared" si="5"/>
        <v>11.66811976825036</v>
      </c>
      <c r="H69">
        <f t="shared" si="6"/>
        <v>11.66811976825036</v>
      </c>
    </row>
    <row r="70" spans="1:8" ht="12.75">
      <c r="A70">
        <f t="shared" si="7"/>
        <v>30</v>
      </c>
      <c r="B70">
        <f t="shared" si="0"/>
        <v>551.25</v>
      </c>
      <c r="C70">
        <f t="shared" si="1"/>
        <v>1.1588477366255143</v>
      </c>
      <c r="D70">
        <f t="shared" si="2"/>
        <v>0.1199927312296655</v>
      </c>
      <c r="E70">
        <f t="shared" si="3"/>
        <v>4250</v>
      </c>
      <c r="F70">
        <f t="shared" si="4"/>
        <v>892.9709067197668</v>
      </c>
      <c r="G70">
        <f t="shared" si="5"/>
        <v>11.677976901485042</v>
      </c>
      <c r="H70">
        <f t="shared" si="6"/>
        <v>11.677976901485042</v>
      </c>
    </row>
    <row r="71" spans="1:8" ht="12.75">
      <c r="A71">
        <f t="shared" si="7"/>
        <v>30.5</v>
      </c>
      <c r="B71">
        <f t="shared" si="0"/>
        <v>569.778125</v>
      </c>
      <c r="C71">
        <f t="shared" si="1"/>
        <v>1.121164163357122</v>
      </c>
      <c r="D71">
        <f t="shared" si="2"/>
        <v>0.11391520542063605</v>
      </c>
      <c r="E71">
        <f t="shared" si="3"/>
        <v>4180.327868852459</v>
      </c>
      <c r="F71">
        <f t="shared" si="4"/>
        <v>876.2362940730579</v>
      </c>
      <c r="G71">
        <f t="shared" si="5"/>
        <v>11.685388802269447</v>
      </c>
      <c r="H71">
        <f t="shared" si="6"/>
        <v>11.685388802269447</v>
      </c>
    </row>
    <row r="72" spans="1:8" ht="12.75">
      <c r="A72">
        <f t="shared" si="7"/>
        <v>31</v>
      </c>
      <c r="B72">
        <f t="shared" si="0"/>
        <v>588.6125000000001</v>
      </c>
      <c r="C72">
        <f t="shared" si="1"/>
        <v>1.0852892434578176</v>
      </c>
      <c r="D72">
        <f t="shared" si="2"/>
        <v>0.10831603969593442</v>
      </c>
      <c r="E72">
        <f t="shared" si="3"/>
        <v>4112.903225806452</v>
      </c>
      <c r="F72">
        <f t="shared" si="4"/>
        <v>860.7083613595634</v>
      </c>
      <c r="G72">
        <f t="shared" si="5"/>
        <v>11.690403617561866</v>
      </c>
      <c r="H72">
        <f t="shared" si="6"/>
        <v>11.690403617561866</v>
      </c>
    </row>
    <row r="73" spans="1:8" ht="12.75">
      <c r="A73">
        <f t="shared" si="7"/>
        <v>31.5</v>
      </c>
      <c r="B73">
        <f t="shared" si="0"/>
        <v>607.7531250000001</v>
      </c>
      <c r="C73">
        <f t="shared" si="1"/>
        <v>1.0511090581637317</v>
      </c>
      <c r="D73">
        <f t="shared" si="2"/>
        <v>0.10315075506988589</v>
      </c>
      <c r="E73">
        <f t="shared" si="3"/>
        <v>4047.6190476190477</v>
      </c>
      <c r="F73">
        <f t="shared" si="4"/>
        <v>846.3176154877422</v>
      </c>
      <c r="G73">
        <f t="shared" si="5"/>
        <v>11.693065295934153</v>
      </c>
      <c r="H73">
        <f t="shared" si="6"/>
        <v>11.693065295934153</v>
      </c>
    </row>
    <row r="74" spans="1:8" ht="12.75">
      <c r="A74">
        <f t="shared" si="7"/>
        <v>32</v>
      </c>
      <c r="B74">
        <f t="shared" si="0"/>
        <v>627.2</v>
      </c>
      <c r="C74">
        <f t="shared" si="1"/>
        <v>1.0185185185185184</v>
      </c>
      <c r="D74">
        <f t="shared" si="2"/>
        <v>0.09837962369540124</v>
      </c>
      <c r="E74">
        <f t="shared" si="3"/>
        <v>3984.375</v>
      </c>
      <c r="F74">
        <f t="shared" si="4"/>
        <v>832.9999497537015</v>
      </c>
      <c r="G74">
        <f t="shared" si="5"/>
        <v>11.69341391557068</v>
      </c>
      <c r="H74">
        <f t="shared" si="6"/>
        <v>11.69341391557068</v>
      </c>
    </row>
    <row r="75" spans="1:8" ht="12.75">
      <c r="A75">
        <f t="shared" si="7"/>
        <v>32.5</v>
      </c>
      <c r="B75">
        <f t="shared" si="0"/>
        <v>646.953125</v>
      </c>
      <c r="C75">
        <f t="shared" si="1"/>
        <v>0.9874205566513259</v>
      </c>
      <c r="D75">
        <f t="shared" si="2"/>
        <v>0.09396709760786892</v>
      </c>
      <c r="E75">
        <f t="shared" si="3"/>
        <v>3923.076923076923</v>
      </c>
      <c r="F75">
        <f t="shared" si="4"/>
        <v>820.6961505019761</v>
      </c>
      <c r="G75">
        <f t="shared" si="5"/>
        <v>11.691485981990464</v>
      </c>
      <c r="H75">
        <f t="shared" si="6"/>
        <v>11.691485981990464</v>
      </c>
    </row>
    <row r="76" spans="1:8" ht="12.75">
      <c r="A76">
        <f t="shared" si="7"/>
        <v>33</v>
      </c>
      <c r="B76">
        <f t="shared" si="0"/>
        <v>667.0125</v>
      </c>
      <c r="C76">
        <f t="shared" si="1"/>
        <v>0.9577254021698466</v>
      </c>
      <c r="D76">
        <f t="shared" si="2"/>
        <v>0.08988131359173931</v>
      </c>
      <c r="E76">
        <f t="shared" si="3"/>
        <v>3863.6363636363635</v>
      </c>
      <c r="F76">
        <f t="shared" si="4"/>
        <v>809.3514557084853</v>
      </c>
      <c r="G76">
        <f t="shared" si="5"/>
        <v>11.687314698703615</v>
      </c>
      <c r="H76">
        <f t="shared" si="6"/>
        <v>11.687314698703615</v>
      </c>
    </row>
    <row r="77" spans="1:8" ht="12.75">
      <c r="A77">
        <f t="shared" si="7"/>
        <v>33.5</v>
      </c>
      <c r="B77">
        <f aca="true" t="shared" si="8" ref="B77:B140">0.5*1.225*A77*A77</f>
        <v>687.3781250000001</v>
      </c>
      <c r="C77">
        <f aca="true" t="shared" si="9" ref="C77:C140">$F$6/B77/$D$6</f>
        <v>0.929349933582502</v>
      </c>
      <c r="D77">
        <f aca="true" t="shared" si="10" ref="D77:D140">$C$8+$E$8*C77*C77</f>
        <v>0.0860936630640283</v>
      </c>
      <c r="E77">
        <f aca="true" t="shared" si="11" ref="E77:E140">$H$4*$H$6/A77</f>
        <v>3805.9701492537315</v>
      </c>
      <c r="F77">
        <f aca="true" t="shared" si="12" ref="F77:F140">D77*B77*$D$6</f>
        <v>798.9151593330026</v>
      </c>
      <c r="G77">
        <f aca="true" t="shared" si="13" ref="G77:G140">(E77-F77)*A77/$F$6</f>
        <v>11.68093021362992</v>
      </c>
      <c r="H77">
        <f aca="true" t="shared" si="14" ref="H77:H140">IF(C77&gt;$J$4,0,G77)</f>
        <v>11.68093021362992</v>
      </c>
    </row>
    <row r="78" spans="1:8" ht="12.75">
      <c r="A78">
        <f aca="true" t="shared" si="15" ref="A78:A141">A77+0.5</f>
        <v>34</v>
      </c>
      <c r="B78">
        <f t="shared" si="8"/>
        <v>708.0500000000001</v>
      </c>
      <c r="C78">
        <f t="shared" si="9"/>
        <v>0.9022170959887221</v>
      </c>
      <c r="D78">
        <f t="shared" si="10"/>
        <v>0.08257841762552909</v>
      </c>
      <c r="E78">
        <f t="shared" si="11"/>
        <v>3750</v>
      </c>
      <c r="F78">
        <f t="shared" si="12"/>
        <v>789.3402560967044</v>
      </c>
      <c r="G78">
        <f t="shared" si="13"/>
        <v>11.672359843774588</v>
      </c>
      <c r="H78">
        <f t="shared" si="14"/>
        <v>11.672359843774588</v>
      </c>
    </row>
    <row r="79" spans="1:8" ht="12.75">
      <c r="A79">
        <f t="shared" si="15"/>
        <v>34.5</v>
      </c>
      <c r="B79">
        <f t="shared" si="8"/>
        <v>729.028125</v>
      </c>
      <c r="C79">
        <f t="shared" si="9"/>
        <v>0.8762553774105968</v>
      </c>
      <c r="D79">
        <f t="shared" si="10"/>
        <v>0.07931240238830793</v>
      </c>
      <c r="E79">
        <f t="shared" si="11"/>
        <v>3695.6521739130435</v>
      </c>
      <c r="F79">
        <f t="shared" si="12"/>
        <v>780.5831220323143</v>
      </c>
      <c r="G79">
        <f t="shared" si="13"/>
        <v>11.661628280367017</v>
      </c>
      <c r="H79">
        <f t="shared" si="14"/>
        <v>11.661628280367017</v>
      </c>
    </row>
    <row r="80" spans="1:8" ht="12.75">
      <c r="A80">
        <f t="shared" si="15"/>
        <v>35</v>
      </c>
      <c r="B80">
        <f t="shared" si="8"/>
        <v>750.3125</v>
      </c>
      <c r="C80">
        <f t="shared" si="9"/>
        <v>0.8513983371126228</v>
      </c>
      <c r="D80">
        <f t="shared" si="10"/>
        <v>0.07627471040135216</v>
      </c>
      <c r="E80">
        <f t="shared" si="11"/>
        <v>3642.8571428571427</v>
      </c>
      <c r="F80">
        <f t="shared" si="12"/>
        <v>772.6032267481962</v>
      </c>
      <c r="G80">
        <f t="shared" si="13"/>
        <v>11.648757776416177</v>
      </c>
      <c r="H80">
        <f t="shared" si="14"/>
        <v>11.648757776416177</v>
      </c>
    </row>
    <row r="81" spans="1:8" ht="12.75">
      <c r="A81">
        <f t="shared" si="15"/>
        <v>35.5</v>
      </c>
      <c r="B81">
        <f t="shared" si="8"/>
        <v>771.903125</v>
      </c>
      <c r="C81">
        <f t="shared" si="9"/>
        <v>0.8275841800936028</v>
      </c>
      <c r="D81">
        <f t="shared" si="10"/>
        <v>0.07344645250884682</v>
      </c>
      <c r="E81">
        <f t="shared" si="11"/>
        <v>3591.549295774648</v>
      </c>
      <c r="F81">
        <f t="shared" si="12"/>
        <v>765.3628738585298</v>
      </c>
      <c r="G81">
        <f t="shared" si="13"/>
        <v>11.633768318416301</v>
      </c>
      <c r="H81">
        <f t="shared" si="14"/>
        <v>11.633768318416301</v>
      </c>
    </row>
    <row r="82" spans="1:8" ht="12.75">
      <c r="A82">
        <f t="shared" si="15"/>
        <v>36</v>
      </c>
      <c r="B82">
        <f t="shared" si="8"/>
        <v>793.8000000000001</v>
      </c>
      <c r="C82">
        <f t="shared" si="9"/>
        <v>0.8047553726566071</v>
      </c>
      <c r="D82">
        <f t="shared" si="10"/>
        <v>0.07081053782294826</v>
      </c>
      <c r="E82">
        <f t="shared" si="11"/>
        <v>3541.6666666666665</v>
      </c>
      <c r="F82">
        <f t="shared" si="12"/>
        <v>758.8269664720605</v>
      </c>
      <c r="G82">
        <f t="shared" si="13"/>
        <v>11.616677783743718</v>
      </c>
      <c r="H82">
        <f t="shared" si="14"/>
        <v>11.616677783743718</v>
      </c>
    </row>
    <row r="83" spans="1:8" ht="12.75">
      <c r="A83">
        <f t="shared" si="15"/>
        <v>36.5</v>
      </c>
      <c r="B83">
        <f t="shared" si="8"/>
        <v>816.0031250000001</v>
      </c>
      <c r="C83">
        <f t="shared" si="9"/>
        <v>0.7828582945865737</v>
      </c>
      <c r="D83">
        <f t="shared" si="10"/>
        <v>0.06835148070390927</v>
      </c>
      <c r="E83">
        <f t="shared" si="11"/>
        <v>3493.150684931507</v>
      </c>
      <c r="F83">
        <f t="shared" si="12"/>
        <v>752.9627950123568</v>
      </c>
      <c r="G83">
        <f t="shared" si="13"/>
        <v>11.597502085116997</v>
      </c>
      <c r="H83">
        <f t="shared" si="14"/>
        <v>11.597502085116997</v>
      </c>
    </row>
    <row r="84" spans="1:8" ht="12.75">
      <c r="A84">
        <f t="shared" si="15"/>
        <v>37</v>
      </c>
      <c r="B84">
        <f t="shared" si="8"/>
        <v>838.5125</v>
      </c>
      <c r="C84">
        <f t="shared" si="9"/>
        <v>0.7618429240050862</v>
      </c>
      <c r="D84">
        <f t="shared" si="10"/>
        <v>0.06605523073846328</v>
      </c>
      <c r="E84">
        <f t="shared" si="11"/>
        <v>3445.945945945946</v>
      </c>
      <c r="F84">
        <f t="shared" si="12"/>
        <v>747.7398449719069</v>
      </c>
      <c r="G84">
        <f t="shared" si="13"/>
        <v>11.576255303344093</v>
      </c>
      <c r="H84">
        <f t="shared" si="14"/>
        <v>11.576255303344093</v>
      </c>
    </row>
    <row r="85" spans="1:8" ht="12.75">
      <c r="A85">
        <f t="shared" si="15"/>
        <v>37.5</v>
      </c>
      <c r="B85">
        <f t="shared" si="8"/>
        <v>861.328125</v>
      </c>
      <c r="C85">
        <f t="shared" si="9"/>
        <v>0.7416625514403292</v>
      </c>
      <c r="D85">
        <f t="shared" si="10"/>
        <v>0.063909022711671</v>
      </c>
      <c r="E85">
        <f t="shared" si="11"/>
        <v>3400</v>
      </c>
      <c r="F85">
        <f t="shared" si="12"/>
        <v>743.129622488151</v>
      </c>
      <c r="G85">
        <f t="shared" si="13"/>
        <v>11.552949809449716</v>
      </c>
      <c r="H85">
        <f t="shared" si="14"/>
        <v>11.552949809449716</v>
      </c>
    </row>
    <row r="86" spans="1:8" ht="12.75">
      <c r="A86">
        <f t="shared" si="15"/>
        <v>38</v>
      </c>
      <c r="B86">
        <f t="shared" si="8"/>
        <v>884.45</v>
      </c>
      <c r="C86">
        <f t="shared" si="9"/>
        <v>0.7222735200574535</v>
      </c>
      <c r="D86">
        <f t="shared" si="10"/>
        <v>0.06190124399369109</v>
      </c>
      <c r="E86">
        <f t="shared" si="11"/>
        <v>3355.2631578947367</v>
      </c>
      <c r="F86">
        <f t="shared" si="12"/>
        <v>739.1054958779712</v>
      </c>
      <c r="G86">
        <f t="shared" si="13"/>
        <v>11.527596377161073</v>
      </c>
      <c r="H86">
        <f t="shared" si="14"/>
        <v>11.527596377161073</v>
      </c>
    </row>
    <row r="87" spans="1:8" ht="12.75">
      <c r="A87">
        <f t="shared" si="15"/>
        <v>38.5</v>
      </c>
      <c r="B87">
        <f t="shared" si="8"/>
        <v>907.8781250000001</v>
      </c>
      <c r="C87">
        <f t="shared" si="9"/>
        <v>0.7036349893492749</v>
      </c>
      <c r="D87">
        <f t="shared" si="10"/>
        <v>0.060021317124070855</v>
      </c>
      <c r="E87">
        <f t="shared" si="11"/>
        <v>3311.688311688312</v>
      </c>
      <c r="F87">
        <f t="shared" si="12"/>
        <v>735.6425514835299</v>
      </c>
      <c r="G87">
        <f t="shared" si="13"/>
        <v>11.500204286628492</v>
      </c>
      <c r="H87">
        <f t="shared" si="14"/>
        <v>11.500204286628492</v>
      </c>
    </row>
    <row r="88" spans="1:8" ht="12.75">
      <c r="A88">
        <f t="shared" si="15"/>
        <v>39</v>
      </c>
      <c r="B88">
        <f t="shared" si="8"/>
        <v>931.6125000000001</v>
      </c>
      <c r="C88">
        <f t="shared" si="9"/>
        <v>0.6857087198967541</v>
      </c>
      <c r="D88">
        <f t="shared" si="10"/>
        <v>0.058259595682807155</v>
      </c>
      <c r="E88">
        <f t="shared" si="11"/>
        <v>3269.230769230769</v>
      </c>
      <c r="F88">
        <f t="shared" si="12"/>
        <v>732.717462371164</v>
      </c>
      <c r="G88">
        <f t="shared" si="13"/>
        <v>11.470781420167508</v>
      </c>
      <c r="H88">
        <f t="shared" si="14"/>
        <v>11.470781420167508</v>
      </c>
    </row>
    <row r="89" spans="1:8" ht="12.75">
      <c r="A89">
        <f t="shared" si="15"/>
        <v>39.5</v>
      </c>
      <c r="B89">
        <f t="shared" si="8"/>
        <v>955.653125</v>
      </c>
      <c r="C89">
        <f t="shared" si="9"/>
        <v>0.6684588770792905</v>
      </c>
      <c r="D89">
        <f t="shared" si="10"/>
        <v>0.05660727179839409</v>
      </c>
      <c r="E89">
        <f t="shared" si="11"/>
        <v>3227.8481012658226</v>
      </c>
      <c r="F89">
        <f t="shared" si="12"/>
        <v>730.3083685901057</v>
      </c>
      <c r="G89">
        <f t="shared" si="13"/>
        <v>11.439334350729455</v>
      </c>
      <c r="H89">
        <f t="shared" si="14"/>
        <v>11.439334350729455</v>
      </c>
    </row>
    <row r="90" spans="1:8" ht="12.75">
      <c r="A90">
        <f t="shared" si="15"/>
        <v>40</v>
      </c>
      <c r="B90">
        <f t="shared" si="8"/>
        <v>980</v>
      </c>
      <c r="C90">
        <f t="shared" si="9"/>
        <v>0.6518518518518519</v>
      </c>
      <c r="D90">
        <f t="shared" si="10"/>
        <v>0.05505629386563636</v>
      </c>
      <c r="E90">
        <f t="shared" si="11"/>
        <v>3187.5</v>
      </c>
      <c r="F90">
        <f t="shared" si="12"/>
        <v>728.394767842369</v>
      </c>
      <c r="G90">
        <f t="shared" si="13"/>
        <v>11.405868423736694</v>
      </c>
      <c r="H90">
        <f t="shared" si="14"/>
        <v>11.405868423736694</v>
      </c>
    </row>
    <row r="91" spans="1:8" ht="12.75">
      <c r="A91">
        <f t="shared" si="15"/>
        <v>40.5</v>
      </c>
      <c r="B91">
        <f t="shared" si="8"/>
        <v>1004.653125</v>
      </c>
      <c r="C91">
        <f t="shared" si="9"/>
        <v>0.6358560969138625</v>
      </c>
      <c r="D91">
        <f t="shared" si="10"/>
        <v>0.053599293236213395</v>
      </c>
      <c r="E91">
        <f t="shared" si="11"/>
        <v>3148.1481481481483</v>
      </c>
      <c r="F91">
        <f t="shared" si="12"/>
        <v>726.9574155419675</v>
      </c>
      <c r="G91">
        <f t="shared" si="13"/>
        <v>11.370387832856022</v>
      </c>
      <c r="H91">
        <f t="shared" si="14"/>
        <v>11.370387832856022</v>
      </c>
    </row>
    <row r="92" spans="1:8" ht="12.75">
      <c r="A92">
        <f t="shared" si="15"/>
        <v>41</v>
      </c>
      <c r="B92">
        <f t="shared" si="8"/>
        <v>1029.6125</v>
      </c>
      <c r="C92">
        <f t="shared" si="9"/>
        <v>0.6204419767774914</v>
      </c>
      <c r="D92">
        <f t="shared" si="10"/>
        <v>0.052229518807864174</v>
      </c>
      <c r="E92">
        <f t="shared" si="11"/>
        <v>3109.756097560976</v>
      </c>
      <c r="F92">
        <f t="shared" si="12"/>
        <v>725.9782333530877</v>
      </c>
      <c r="G92">
        <f t="shared" si="13"/>
        <v>11.33289569022767</v>
      </c>
      <c r="H92">
        <f t="shared" si="14"/>
        <v>11.33289569022767</v>
      </c>
    </row>
    <row r="93" spans="1:8" ht="12.75">
      <c r="A93">
        <f t="shared" si="15"/>
        <v>41.5</v>
      </c>
      <c r="B93">
        <f t="shared" si="8"/>
        <v>1054.8781250000002</v>
      </c>
      <c r="C93">
        <f t="shared" si="9"/>
        <v>0.6055816304038105</v>
      </c>
      <c r="D93">
        <f t="shared" si="10"/>
        <v>0.05094077857782757</v>
      </c>
      <c r="E93">
        <f t="shared" si="11"/>
        <v>3072.289156626506</v>
      </c>
      <c r="F93">
        <f t="shared" si="12"/>
        <v>725.4402253949554</v>
      </c>
      <c r="G93">
        <f t="shared" si="13"/>
        <v>11.293394091617504</v>
      </c>
      <c r="H93">
        <f t="shared" si="14"/>
        <v>11.293394091617504</v>
      </c>
    </row>
    <row r="94" spans="1:8" ht="12.75">
      <c r="A94">
        <f t="shared" si="15"/>
        <v>42</v>
      </c>
      <c r="B94">
        <f t="shared" si="8"/>
        <v>1080.45</v>
      </c>
      <c r="C94">
        <f t="shared" si="9"/>
        <v>0.5912488452170992</v>
      </c>
      <c r="D94">
        <f t="shared" si="10"/>
        <v>0.0497273873463311</v>
      </c>
      <c r="E94">
        <f t="shared" si="11"/>
        <v>3035.714285714286</v>
      </c>
      <c r="F94">
        <f t="shared" si="12"/>
        <v>725.3274013876364</v>
      </c>
      <c r="G94">
        <f t="shared" si="13"/>
        <v>11.2518841769155</v>
      </c>
      <c r="H94">
        <f t="shared" si="14"/>
        <v>11.2518841769155</v>
      </c>
    </row>
    <row r="95" spans="1:8" ht="12.75">
      <c r="A95">
        <f t="shared" si="15"/>
        <v>42.5</v>
      </c>
      <c r="B95">
        <f t="shared" si="8"/>
        <v>1106.3281250000002</v>
      </c>
      <c r="C95">
        <f t="shared" si="9"/>
        <v>0.5774189414327822</v>
      </c>
      <c r="D95">
        <f t="shared" si="10"/>
        <v>0.04858411985941672</v>
      </c>
      <c r="E95">
        <f t="shared" si="11"/>
        <v>3000</v>
      </c>
      <c r="F95">
        <f t="shared" si="12"/>
        <v>725.6247060893909</v>
      </c>
      <c r="G95">
        <f t="shared" si="13"/>
        <v>11.208366186363738</v>
      </c>
      <c r="H95">
        <f t="shared" si="14"/>
        <v>11.208366186363738</v>
      </c>
    </row>
    <row r="96" spans="1:8" ht="12.75">
      <c r="A96">
        <f t="shared" si="15"/>
        <v>43</v>
      </c>
      <c r="B96">
        <f t="shared" si="8"/>
        <v>1132.5125</v>
      </c>
      <c r="C96">
        <f t="shared" si="9"/>
        <v>0.5640686657452476</v>
      </c>
      <c r="D96">
        <f t="shared" si="10"/>
        <v>0.04750616876970291</v>
      </c>
      <c r="E96">
        <f t="shared" si="11"/>
        <v>2965.1162790697676</v>
      </c>
      <c r="F96">
        <f t="shared" si="12"/>
        <v>726.3179544437752</v>
      </c>
      <c r="G96">
        <f t="shared" si="13"/>
        <v>11.162839512861511</v>
      </c>
      <c r="H96">
        <f t="shared" si="14"/>
        <v>11.162839512861511</v>
      </c>
    </row>
    <row r="97" spans="1:8" ht="12.75">
      <c r="A97">
        <f t="shared" si="15"/>
        <v>43.5</v>
      </c>
      <c r="B97">
        <f t="shared" si="8"/>
        <v>1159.003125</v>
      </c>
      <c r="C97">
        <f t="shared" si="9"/>
        <v>0.5511760935198642</v>
      </c>
      <c r="D97">
        <f t="shared" si="10"/>
        <v>0.0464891068708851</v>
      </c>
      <c r="E97">
        <f t="shared" si="11"/>
        <v>2931.0344827586205</v>
      </c>
      <c r="F97">
        <f t="shared" si="12"/>
        <v>727.3937719144998</v>
      </c>
      <c r="G97">
        <f t="shared" si="13"/>
        <v>11.11530275066318</v>
      </c>
      <c r="H97">
        <f t="shared" si="14"/>
        <v>11.11530275066318</v>
      </c>
    </row>
    <row r="98" spans="1:8" ht="12.75">
      <c r="A98">
        <f t="shared" si="15"/>
        <v>44</v>
      </c>
      <c r="B98">
        <f t="shared" si="8"/>
        <v>1185.8000000000002</v>
      </c>
      <c r="C98">
        <f t="shared" si="9"/>
        <v>0.5387205387205386</v>
      </c>
      <c r="D98">
        <f t="shared" si="10"/>
        <v>0.04552885312863626</v>
      </c>
      <c r="E98">
        <f t="shared" si="11"/>
        <v>2897.7272727272725</v>
      </c>
      <c r="F98">
        <f t="shared" si="12"/>
        <v>728.839539539148</v>
      </c>
      <c r="G98">
        <f t="shared" si="13"/>
        <v>11.065753740755737</v>
      </c>
      <c r="H98">
        <f t="shared" si="14"/>
        <v>11.065753740755737</v>
      </c>
    </row>
    <row r="99" spans="1:8" ht="12.75">
      <c r="A99">
        <f t="shared" si="15"/>
        <v>44.5</v>
      </c>
      <c r="B99">
        <f t="shared" si="8"/>
        <v>1212.903125</v>
      </c>
      <c r="C99">
        <f t="shared" si="9"/>
        <v>0.5266824708814356</v>
      </c>
      <c r="D99">
        <f t="shared" si="10"/>
        <v>0.044621642088564624</v>
      </c>
      <c r="E99">
        <f t="shared" si="11"/>
        <v>2865.1685393258426</v>
      </c>
      <c r="F99">
        <f t="shared" si="12"/>
        <v>730.6433432799961</v>
      </c>
      <c r="G99">
        <f t="shared" si="13"/>
        <v>11.0141896131772</v>
      </c>
      <c r="H99">
        <f t="shared" si="14"/>
        <v>11.0141896131772</v>
      </c>
    </row>
    <row r="100" spans="1:8" ht="12.75">
      <c r="A100">
        <f t="shared" si="15"/>
        <v>45</v>
      </c>
      <c r="B100">
        <f t="shared" si="8"/>
        <v>1240.3125000000002</v>
      </c>
      <c r="C100">
        <f t="shared" si="9"/>
        <v>0.5150434385002286</v>
      </c>
      <c r="D100">
        <f t="shared" si="10"/>
        <v>0.04376399629227961</v>
      </c>
      <c r="E100">
        <f t="shared" si="11"/>
        <v>2833.3333333333335</v>
      </c>
      <c r="F100">
        <f t="shared" si="12"/>
        <v>732.7939272921188</v>
      </c>
      <c r="G100">
        <f t="shared" si="13"/>
        <v>10.960606826513757</v>
      </c>
      <c r="H100">
        <f t="shared" si="14"/>
        <v>10.960606826513757</v>
      </c>
    </row>
    <row r="101" spans="1:8" ht="12.75">
      <c r="A101">
        <f t="shared" si="15"/>
        <v>45.5</v>
      </c>
      <c r="B101">
        <f t="shared" si="8"/>
        <v>1268.028125</v>
      </c>
      <c r="C101">
        <f t="shared" si="9"/>
        <v>0.5037859982914928</v>
      </c>
      <c r="D101">
        <f t="shared" si="10"/>
        <v>0.042952701376475666</v>
      </c>
      <c r="E101">
        <f t="shared" si="11"/>
        <v>2802.197802197802</v>
      </c>
      <c r="F101">
        <f t="shared" si="12"/>
        <v>735.2806507663144</v>
      </c>
      <c r="G101">
        <f t="shared" si="13"/>
        <v>10.90500120479275</v>
      </c>
      <c r="H101">
        <f t="shared" si="14"/>
        <v>10.90500120479275</v>
      </c>
    </row>
    <row r="102" spans="1:8" ht="12.75">
      <c r="A102">
        <f t="shared" si="15"/>
        <v>46</v>
      </c>
      <c r="B102">
        <f t="shared" si="8"/>
        <v>1296.05</v>
      </c>
      <c r="C102">
        <f t="shared" si="9"/>
        <v>0.4928936497934608</v>
      </c>
      <c r="D102">
        <f t="shared" si="10"/>
        <v>0.042184783568175566</v>
      </c>
      <c r="E102">
        <f t="shared" si="11"/>
        <v>2771.7391304347825</v>
      </c>
      <c r="F102">
        <f t="shared" si="12"/>
        <v>738.0934480377082</v>
      </c>
      <c r="G102">
        <f t="shared" si="13"/>
        <v>10.847367971969552</v>
      </c>
      <c r="H102">
        <f t="shared" si="14"/>
        <v>10.847367971969552</v>
      </c>
    </row>
    <row r="103" spans="1:8" ht="12.75">
      <c r="A103">
        <f t="shared" si="15"/>
        <v>46.5</v>
      </c>
      <c r="B103">
        <f t="shared" si="8"/>
        <v>1324.3781250000002</v>
      </c>
      <c r="C103">
        <f t="shared" si="9"/>
        <v>0.4823507748701412</v>
      </c>
      <c r="D103">
        <f t="shared" si="10"/>
        <v>0.041457489322653716</v>
      </c>
      <c r="E103">
        <f t="shared" si="11"/>
        <v>2741.935483870968</v>
      </c>
      <c r="F103">
        <f t="shared" si="12"/>
        <v>741.2227916806394</v>
      </c>
      <c r="G103">
        <f t="shared" si="13"/>
        <v>10.787701784189503</v>
      </c>
      <c r="H103">
        <f t="shared" si="14"/>
        <v>10.787701784189503</v>
      </c>
    </row>
    <row r="104" spans="1:8" ht="12.75">
      <c r="A104">
        <f t="shared" si="15"/>
        <v>47</v>
      </c>
      <c r="B104">
        <f t="shared" si="8"/>
        <v>1353.0125</v>
      </c>
      <c r="C104">
        <f t="shared" si="9"/>
        <v>0.4721425816944151</v>
      </c>
      <c r="D104">
        <f t="shared" si="10"/>
        <v>0.04076826687974666</v>
      </c>
      <c r="E104">
        <f t="shared" si="11"/>
        <v>2712.7659574468084</v>
      </c>
      <c r="F104">
        <f t="shared" si="12"/>
        <v>744.6596583370487</v>
      </c>
      <c r="G104">
        <f t="shared" si="13"/>
        <v>10.725996759990574</v>
      </c>
      <c r="H104">
        <f t="shared" si="14"/>
        <v>10.725996759990574</v>
      </c>
    </row>
    <row r="105" spans="1:8" ht="12.75">
      <c r="A105">
        <f t="shared" si="15"/>
        <v>47.5</v>
      </c>
      <c r="B105">
        <f t="shared" si="8"/>
        <v>1381.9531250000002</v>
      </c>
      <c r="C105">
        <f t="shared" si="9"/>
        <v>0.46225505283677026</v>
      </c>
      <c r="D105">
        <f t="shared" si="10"/>
        <v>0.04011474953981587</v>
      </c>
      <c r="E105">
        <f t="shared" si="11"/>
        <v>2684.2105263157896</v>
      </c>
      <c r="F105">
        <f t="shared" si="12"/>
        <v>748.3954970494016</v>
      </c>
      <c r="G105">
        <f t="shared" si="13"/>
        <v>10.662246508598496</v>
      </c>
      <c r="H105">
        <f t="shared" si="14"/>
        <v>10.662246508598496</v>
      </c>
    </row>
    <row r="106" spans="1:8" ht="12.75">
      <c r="A106">
        <f t="shared" si="15"/>
        <v>48</v>
      </c>
      <c r="B106">
        <f t="shared" si="8"/>
        <v>1411.2</v>
      </c>
      <c r="C106">
        <f t="shared" si="9"/>
        <v>0.45267489711934156</v>
      </c>
      <c r="D106">
        <f t="shared" si="10"/>
        <v>0.039494740483042225</v>
      </c>
      <c r="E106">
        <f t="shared" si="11"/>
        <v>2656.25</v>
      </c>
      <c r="F106">
        <f t="shared" si="12"/>
        <v>752.422199890534</v>
      </c>
      <c r="G106">
        <f t="shared" si="13"/>
        <v>10.596444156453428</v>
      </c>
      <c r="H106">
        <f t="shared" si="14"/>
        <v>10.596444156453428</v>
      </c>
    </row>
    <row r="107" spans="1:8" ht="12.75">
      <c r="A107">
        <f t="shared" si="15"/>
        <v>48.5</v>
      </c>
      <c r="B107">
        <f t="shared" si="8"/>
        <v>1440.753125</v>
      </c>
      <c r="C107">
        <f t="shared" si="9"/>
        <v>0.4433895049263314</v>
      </c>
      <c r="D107">
        <f t="shared" si="10"/>
        <v>0.03890619897541544</v>
      </c>
      <c r="E107">
        <f t="shared" si="11"/>
        <v>2628.865979381443</v>
      </c>
      <c r="F107">
        <f t="shared" si="12"/>
        <v>756.7320747019714</v>
      </c>
      <c r="G107">
        <f t="shared" si="13"/>
        <v>10.528582372095823</v>
      </c>
      <c r="H107">
        <f t="shared" si="14"/>
        <v>10.528582372095823</v>
      </c>
    </row>
    <row r="108" spans="1:8" ht="12.75">
      <c r="A108">
        <f t="shared" si="15"/>
        <v>49</v>
      </c>
      <c r="B108">
        <f t="shared" si="8"/>
        <v>1470.6125000000002</v>
      </c>
      <c r="C108">
        <f t="shared" si="9"/>
        <v>0.4343869066901136</v>
      </c>
      <c r="D108">
        <f t="shared" si="10"/>
        <v>0.03834722782209291</v>
      </c>
      <c r="E108">
        <f t="shared" si="11"/>
        <v>2602.0408163265306</v>
      </c>
      <c r="F108">
        <f t="shared" si="12"/>
        <v>761.3178197694879</v>
      </c>
      <c r="G108">
        <f t="shared" si="13"/>
        <v>10.458653389528651</v>
      </c>
      <c r="H108">
        <f t="shared" si="14"/>
        <v>10.458653389528651</v>
      </c>
    </row>
    <row r="109" spans="1:8" ht="12.75">
      <c r="A109">
        <f t="shared" si="15"/>
        <v>49.5</v>
      </c>
      <c r="B109">
        <f t="shared" si="8"/>
        <v>1500.778125</v>
      </c>
      <c r="C109">
        <f t="shared" si="9"/>
        <v>0.4256557342977096</v>
      </c>
      <c r="D109">
        <f t="shared" si="10"/>
        <v>0.03781606194404727</v>
      </c>
      <c r="E109">
        <f t="shared" si="11"/>
        <v>2575.757575757576</v>
      </c>
      <c r="F109">
        <f t="shared" si="12"/>
        <v>766.1725002801601</v>
      </c>
      <c r="G109">
        <f t="shared" si="13"/>
        <v>10.38664903016374</v>
      </c>
      <c r="H109">
        <f t="shared" si="14"/>
        <v>10.38664903016374</v>
      </c>
    </row>
    <row r="110" spans="1:8" ht="12.75">
      <c r="A110">
        <f t="shared" si="15"/>
        <v>50</v>
      </c>
      <c r="B110">
        <f t="shared" si="8"/>
        <v>1531.2500000000002</v>
      </c>
      <c r="C110">
        <f t="shared" si="9"/>
        <v>0.4171851851851851</v>
      </c>
      <c r="D110">
        <f t="shared" si="10"/>
        <v>0.03731105796736465</v>
      </c>
      <c r="E110">
        <f t="shared" si="11"/>
        <v>2550</v>
      </c>
      <c r="F110">
        <f t="shared" si="12"/>
        <v>771.2895264191162</v>
      </c>
      <c r="G110">
        <f t="shared" si="13"/>
        <v>10.312560723451321</v>
      </c>
      <c r="H110">
        <f t="shared" si="14"/>
        <v>10.312560723451321</v>
      </c>
    </row>
    <row r="111" spans="1:8" ht="12.75">
      <c r="A111">
        <f t="shared" si="15"/>
        <v>50.5</v>
      </c>
      <c r="B111">
        <f t="shared" si="8"/>
        <v>1562.028125</v>
      </c>
      <c r="C111">
        <f t="shared" si="9"/>
        <v>0.40896498890813177</v>
      </c>
      <c r="D111">
        <f t="shared" si="10"/>
        <v>0.036830684726426005</v>
      </c>
      <c r="E111">
        <f t="shared" si="11"/>
        <v>2524.7524752475247</v>
      </c>
      <c r="F111">
        <f t="shared" si="12"/>
        <v>776.6626329767522</v>
      </c>
      <c r="G111">
        <f t="shared" si="13"/>
        <v>10.236379526284091</v>
      </c>
      <c r="H111">
        <f t="shared" si="14"/>
        <v>10.236379526284091</v>
      </c>
    </row>
    <row r="112" spans="1:8" ht="12.75">
      <c r="A112">
        <f t="shared" si="15"/>
        <v>51</v>
      </c>
      <c r="B112">
        <f t="shared" si="8"/>
        <v>1593.1125</v>
      </c>
      <c r="C112">
        <f t="shared" si="9"/>
        <v>0.4009853759949877</v>
      </c>
      <c r="D112">
        <f t="shared" si="10"/>
        <v>0.03637351459269711</v>
      </c>
      <c r="E112">
        <f t="shared" si="11"/>
        <v>2500</v>
      </c>
      <c r="F112">
        <f t="shared" si="12"/>
        <v>782.2858603485354</v>
      </c>
      <c r="G112">
        <f t="shared" si="13"/>
        <v>10.15809614125982</v>
      </c>
      <c r="H112">
        <f t="shared" si="14"/>
        <v>10.15809614125982</v>
      </c>
    </row>
    <row r="113" spans="1:8" ht="12.75">
      <c r="A113">
        <f t="shared" si="15"/>
        <v>51.5</v>
      </c>
      <c r="B113">
        <f t="shared" si="8"/>
        <v>1624.5031250000002</v>
      </c>
      <c r="C113">
        <f t="shared" si="9"/>
        <v>0.39323704890676325</v>
      </c>
      <c r="D113">
        <f t="shared" si="10"/>
        <v>0.03593821555014274</v>
      </c>
      <c r="E113">
        <f t="shared" si="11"/>
        <v>2475.7281553398057</v>
      </c>
      <c r="F113">
        <f t="shared" si="12"/>
        <v>788.1535368197615</v>
      </c>
      <c r="G113">
        <f t="shared" si="13"/>
        <v>10.077700933880134</v>
      </c>
      <c r="H113">
        <f t="shared" si="14"/>
        <v>10.077700933880134</v>
      </c>
    </row>
    <row r="114" spans="1:8" ht="12.75">
      <c r="A114">
        <f t="shared" si="15"/>
        <v>52</v>
      </c>
      <c r="B114">
        <f t="shared" si="8"/>
        <v>1656.2</v>
      </c>
      <c r="C114">
        <f t="shared" si="9"/>
        <v>0.38571115494192415</v>
      </c>
      <c r="D114">
        <f t="shared" si="10"/>
        <v>0.035523543946513206</v>
      </c>
      <c r="E114">
        <f t="shared" si="11"/>
        <v>2451.923076923077</v>
      </c>
      <c r="F114">
        <f t="shared" si="12"/>
        <v>794.2602620369048</v>
      </c>
      <c r="G114">
        <f t="shared" si="13"/>
        <v>9.995183948757068</v>
      </c>
      <c r="H114">
        <f t="shared" si="14"/>
        <v>9.995183948757068</v>
      </c>
    </row>
    <row r="115" spans="1:8" ht="12.75">
      <c r="A115">
        <f t="shared" si="15"/>
        <v>52.5</v>
      </c>
      <c r="B115">
        <f t="shared" si="8"/>
        <v>1688.203125</v>
      </c>
      <c r="C115">
        <f t="shared" si="9"/>
        <v>0.3783992609389435</v>
      </c>
      <c r="D115">
        <f t="shared" si="10"/>
        <v>0.03512833785705722</v>
      </c>
      <c r="E115">
        <f t="shared" si="11"/>
        <v>2428.5714285714284</v>
      </c>
      <c r="F115">
        <f t="shared" si="12"/>
        <v>800.6008915755873</v>
      </c>
      <c r="G115">
        <f t="shared" si="13"/>
        <v>9.910534924893513</v>
      </c>
      <c r="H115">
        <f t="shared" si="14"/>
        <v>9.910534924893513</v>
      </c>
    </row>
    <row r="116" spans="1:8" ht="12.75">
      <c r="A116">
        <f t="shared" si="15"/>
        <v>53</v>
      </c>
      <c r="B116">
        <f t="shared" si="8"/>
        <v>1720.5125000000003</v>
      </c>
      <c r="C116">
        <f t="shared" si="9"/>
        <v>0.3712933296414962</v>
      </c>
      <c r="D116">
        <f t="shared" si="10"/>
        <v>0.034751511003705486</v>
      </c>
      <c r="E116">
        <f t="shared" si="11"/>
        <v>2405.6603773584907</v>
      </c>
      <c r="F116">
        <f t="shared" si="12"/>
        <v>807.1705225227984</v>
      </c>
      <c r="G116">
        <f t="shared" si="13"/>
        <v>9.82374331009876</v>
      </c>
      <c r="H116">
        <f t="shared" si="14"/>
        <v>9.82374331009876</v>
      </c>
    </row>
    <row r="117" spans="1:8" ht="12.75">
      <c r="A117">
        <f t="shared" si="15"/>
        <v>53.5</v>
      </c>
      <c r="B117">
        <f t="shared" si="8"/>
        <v>1753.1281250000002</v>
      </c>
      <c r="C117">
        <f t="shared" si="9"/>
        <v>0.3643856976025724</v>
      </c>
      <c r="D117">
        <f t="shared" si="10"/>
        <v>0.03439204717854203</v>
      </c>
      <c r="E117">
        <f t="shared" si="11"/>
        <v>2383.177570093458</v>
      </c>
      <c r="F117">
        <f t="shared" si="12"/>
        <v>813.9644799978906</v>
      </c>
      <c r="G117">
        <f t="shared" si="13"/>
        <v>9.734798274595647</v>
      </c>
      <c r="H117">
        <f t="shared" si="14"/>
        <v>9.734798274595647</v>
      </c>
    </row>
    <row r="118" spans="1:8" ht="12.75">
      <c r="A118">
        <f t="shared" si="15"/>
        <v>54</v>
      </c>
      <c r="B118">
        <f t="shared" si="8"/>
        <v>1786.0500000000002</v>
      </c>
      <c r="C118">
        <f t="shared" si="9"/>
        <v>0.3576690545140476</v>
      </c>
      <c r="D118">
        <f t="shared" si="10"/>
        <v>0.03404899512552065</v>
      </c>
      <c r="E118">
        <f t="shared" si="11"/>
        <v>2361.1111111111113</v>
      </c>
      <c r="F118">
        <f t="shared" si="12"/>
        <v>820.9783045431382</v>
      </c>
      <c r="G118">
        <f t="shared" si="13"/>
        <v>9.643688723871817</v>
      </c>
      <c r="H118">
        <f t="shared" si="14"/>
        <v>9.643688723871817</v>
      </c>
    </row>
    <row r="119" spans="1:8" ht="12.75">
      <c r="A119">
        <f t="shared" si="15"/>
        <v>54.5</v>
      </c>
      <c r="B119">
        <f t="shared" si="8"/>
        <v>1819.278125</v>
      </c>
      <c r="C119">
        <f t="shared" si="9"/>
        <v>0.35113642385757526</v>
      </c>
      <c r="D119">
        <f t="shared" si="10"/>
        <v>0.033721463838966174</v>
      </c>
      <c r="E119">
        <f t="shared" si="11"/>
        <v>2339.4495412844035</v>
      </c>
      <c r="F119">
        <f t="shared" si="12"/>
        <v>828.2077403203308</v>
      </c>
      <c r="G119">
        <f t="shared" si="13"/>
        <v>9.550403310823512</v>
      </c>
      <c r="H119">
        <f t="shared" si="14"/>
        <v>9.550403310823512</v>
      </c>
    </row>
    <row r="120" spans="1:8" ht="12.75">
      <c r="A120">
        <f t="shared" si="15"/>
        <v>55</v>
      </c>
      <c r="B120">
        <f t="shared" si="8"/>
        <v>1852.8125</v>
      </c>
      <c r="C120">
        <f t="shared" si="9"/>
        <v>0.34478114478114474</v>
      </c>
      <c r="D120">
        <f t="shared" si="10"/>
        <v>0.03340861824148941</v>
      </c>
      <c r="E120">
        <f t="shared" si="11"/>
        <v>2318.181818181818</v>
      </c>
      <c r="F120">
        <f t="shared" si="12"/>
        <v>835.6487240550546</v>
      </c>
      <c r="G120">
        <f t="shared" si="13"/>
        <v>9.454930447237011</v>
      </c>
      <c r="H120">
        <f t="shared" si="14"/>
        <v>9.454930447237011</v>
      </c>
    </row>
    <row r="121" spans="1:8" ht="12.75">
      <c r="A121">
        <f t="shared" si="15"/>
        <v>55.5</v>
      </c>
      <c r="B121">
        <f t="shared" si="8"/>
        <v>1886.6531250000003</v>
      </c>
      <c r="C121">
        <f t="shared" si="9"/>
        <v>0.33859685511337156</v>
      </c>
      <c r="D121">
        <f t="shared" si="10"/>
        <v>0.03310967520759768</v>
      </c>
      <c r="E121">
        <f t="shared" si="11"/>
        <v>2297.2972972972975</v>
      </c>
      <c r="F121">
        <f t="shared" si="12"/>
        <v>843.2973746750142</v>
      </c>
      <c r="G121">
        <f t="shared" si="13"/>
        <v>9.357258314649435</v>
      </c>
      <c r="H121">
        <f t="shared" si="14"/>
        <v>9.357258314649435</v>
      </c>
    </row>
    <row r="122" spans="1:8" ht="12.75">
      <c r="A122">
        <f t="shared" si="15"/>
        <v>56</v>
      </c>
      <c r="B122">
        <f t="shared" si="8"/>
        <v>1920.8000000000002</v>
      </c>
      <c r="C122">
        <f t="shared" si="9"/>
        <v>0.33257747543461824</v>
      </c>
      <c r="D122">
        <f t="shared" si="10"/>
        <v>0.03282389990255007</v>
      </c>
      <c r="E122">
        <f t="shared" si="11"/>
        <v>2276.785714285714</v>
      </c>
      <c r="F122">
        <f t="shared" si="12"/>
        <v>851.1499835930455</v>
      </c>
      <c r="G122">
        <f t="shared" si="13"/>
        <v>9.25737487462772</v>
      </c>
      <c r="H122">
        <f t="shared" si="14"/>
        <v>9.25737487462772</v>
      </c>
    </row>
    <row r="123" spans="1:8" ht="12.75">
      <c r="A123">
        <f t="shared" si="15"/>
        <v>56.5</v>
      </c>
      <c r="B123">
        <f t="shared" si="8"/>
        <v>1955.2531250000002</v>
      </c>
      <c r="C123">
        <f t="shared" si="9"/>
        <v>0.32671719413046063</v>
      </c>
      <c r="D123">
        <f t="shared" si="10"/>
        <v>0.032550602408931144</v>
      </c>
      <c r="E123">
        <f t="shared" si="11"/>
        <v>2256.637168141593</v>
      </c>
      <c r="F123">
        <f t="shared" si="12"/>
        <v>859.2030055893845</v>
      </c>
      <c r="G123">
        <f t="shared" si="13"/>
        <v>9.15526787850183</v>
      </c>
      <c r="H123">
        <f t="shared" si="14"/>
        <v>9.15526787850183</v>
      </c>
    </row>
    <row r="124" spans="1:8" ht="12.75">
      <c r="A124">
        <f t="shared" si="15"/>
        <v>57</v>
      </c>
      <c r="B124">
        <f t="shared" si="8"/>
        <v>1990.0125</v>
      </c>
      <c r="C124">
        <f t="shared" si="9"/>
        <v>0.32101045335886824</v>
      </c>
      <c r="D124">
        <f t="shared" si="10"/>
        <v>0.032289134616037746</v>
      </c>
      <c r="E124">
        <f t="shared" si="11"/>
        <v>2236.842105263158</v>
      </c>
      <c r="F124">
        <f t="shared" si="12"/>
        <v>867.4530502513204</v>
      </c>
      <c r="G124">
        <f t="shared" si="13"/>
        <v>9.050924876585661</v>
      </c>
      <c r="H124">
        <f t="shared" si="14"/>
        <v>9.050924876585661</v>
      </c>
    </row>
    <row r="125" spans="1:8" ht="12.75">
      <c r="A125">
        <f t="shared" si="15"/>
        <v>57.5</v>
      </c>
      <c r="B125">
        <f t="shared" si="8"/>
        <v>2025.078125</v>
      </c>
      <c r="C125">
        <f t="shared" si="9"/>
        <v>0.31545193586781484</v>
      </c>
      <c r="D125">
        <f t="shared" si="10"/>
        <v>0.03203888734952471</v>
      </c>
      <c r="E125">
        <f t="shared" si="11"/>
        <v>2217.391304347826</v>
      </c>
      <c r="F125">
        <f t="shared" si="12"/>
        <v>875.8968739316332</v>
      </c>
      <c r="G125">
        <f t="shared" si="13"/>
        <v>8.94433322691687</v>
      </c>
      <c r="H125">
        <f t="shared" si="14"/>
        <v>8.94433322691687</v>
      </c>
    </row>
    <row r="126" spans="1:8" ht="12.75">
      <c r="A126">
        <f t="shared" si="15"/>
        <v>58</v>
      </c>
      <c r="B126">
        <f t="shared" si="8"/>
        <v>2060.4500000000003</v>
      </c>
      <c r="C126">
        <f t="shared" si="9"/>
        <v>0.3100365526049235</v>
      </c>
      <c r="D126">
        <f t="shared" si="10"/>
        <v>0.03179928772086599</v>
      </c>
      <c r="E126">
        <f t="shared" si="11"/>
        <v>2198.2758620689656</v>
      </c>
      <c r="F126">
        <f t="shared" si="12"/>
        <v>884.5313721901875</v>
      </c>
      <c r="G126">
        <f t="shared" si="13"/>
        <v>8.835480103544658</v>
      </c>
      <c r="H126">
        <f t="shared" si="14"/>
        <v>8.835480103544658</v>
      </c>
    </row>
    <row r="127" spans="1:8" ht="12.75">
      <c r="A127">
        <f t="shared" si="15"/>
        <v>58.5</v>
      </c>
      <c r="B127">
        <f t="shared" si="8"/>
        <v>2096.128125</v>
      </c>
      <c r="C127">
        <f t="shared" si="9"/>
        <v>0.304759431065224</v>
      </c>
      <c r="D127">
        <f t="shared" si="10"/>
        <v>0.03156979667808536</v>
      </c>
      <c r="E127">
        <f t="shared" si="11"/>
        <v>2179.4871794871797</v>
      </c>
      <c r="F127">
        <f t="shared" si="12"/>
        <v>893.3535726857953</v>
      </c>
      <c r="G127">
        <f t="shared" si="13"/>
        <v>8.724352504392508</v>
      </c>
      <c r="H127">
        <f t="shared" si="14"/>
        <v>8.724352504392508</v>
      </c>
    </row>
    <row r="128" spans="1:8" ht="12.75">
      <c r="A128">
        <f t="shared" si="15"/>
        <v>59</v>
      </c>
      <c r="B128">
        <f t="shared" si="8"/>
        <v>2132.1125</v>
      </c>
      <c r="C128">
        <f t="shared" si="9"/>
        <v>0.29961590432719415</v>
      </c>
      <c r="D128">
        <f t="shared" si="10"/>
        <v>0.03134990674091735</v>
      </c>
      <c r="E128">
        <f t="shared" si="11"/>
        <v>2161.0169491525426</v>
      </c>
      <c r="F128">
        <f t="shared" si="12"/>
        <v>902.3606284879461</v>
      </c>
      <c r="G128">
        <f t="shared" si="13"/>
        <v>8.610937258721151</v>
      </c>
      <c r="H128">
        <f t="shared" si="14"/>
        <v>8.610937258721151</v>
      </c>
    </row>
    <row r="129" spans="1:8" ht="12.75">
      <c r="A129">
        <f t="shared" si="15"/>
        <v>59.5</v>
      </c>
      <c r="B129">
        <f t="shared" si="8"/>
        <v>2168.4031250000003</v>
      </c>
      <c r="C129">
        <f t="shared" si="9"/>
        <v>0.2946015007310113</v>
      </c>
      <c r="D129">
        <f t="shared" si="10"/>
        <v>0.03113913990509598</v>
      </c>
      <c r="E129">
        <f t="shared" si="11"/>
        <v>2142.8571428571427</v>
      </c>
      <c r="F129">
        <f t="shared" si="12"/>
        <v>911.5498117803016</v>
      </c>
      <c r="G129">
        <f t="shared" si="13"/>
        <v>8.495221034215218</v>
      </c>
      <c r="H129">
        <f t="shared" si="14"/>
        <v>8.495221034215218</v>
      </c>
    </row>
    <row r="130" spans="1:8" ht="12.75">
      <c r="A130">
        <f t="shared" si="15"/>
        <v>60</v>
      </c>
      <c r="B130">
        <f t="shared" si="8"/>
        <v>2205</v>
      </c>
      <c r="C130">
        <f t="shared" si="9"/>
        <v>0.2897119341563786</v>
      </c>
      <c r="D130">
        <f t="shared" si="10"/>
        <v>0.030937045701854095</v>
      </c>
      <c r="E130">
        <f t="shared" si="11"/>
        <v>2125</v>
      </c>
      <c r="F130">
        <f t="shared" si="12"/>
        <v>920.9185079299417</v>
      </c>
      <c r="G130">
        <f t="shared" si="13"/>
        <v>8.377190343715618</v>
      </c>
      <c r="H130">
        <f t="shared" si="14"/>
        <v>8.377190343715618</v>
      </c>
    </row>
    <row r="131" spans="1:8" ht="12.75">
      <c r="A131">
        <f t="shared" si="15"/>
        <v>60.5</v>
      </c>
      <c r="B131">
        <f t="shared" si="8"/>
        <v>2241.9031250000003</v>
      </c>
      <c r="C131">
        <f t="shared" si="9"/>
        <v>0.2849430948604502</v>
      </c>
      <c r="D131">
        <f t="shared" si="10"/>
        <v>0.03074319939996545</v>
      </c>
      <c r="E131">
        <f t="shared" si="11"/>
        <v>2107.438016528926</v>
      </c>
      <c r="F131">
        <f t="shared" si="12"/>
        <v>930.4642098982891</v>
      </c>
      <c r="G131">
        <f t="shared" si="13"/>
        <v>8.256831551617987</v>
      </c>
      <c r="H131">
        <f t="shared" si="14"/>
        <v>8.256831551617987</v>
      </c>
    </row>
    <row r="132" spans="1:8" ht="12.75">
      <c r="A132">
        <f t="shared" si="15"/>
        <v>61</v>
      </c>
      <c r="B132">
        <f t="shared" si="8"/>
        <v>2279.1125</v>
      </c>
      <c r="C132">
        <f t="shared" si="9"/>
        <v>0.2802910408392805</v>
      </c>
      <c r="D132">
        <f t="shared" si="10"/>
        <v>0.030557200338789753</v>
      </c>
      <c r="E132">
        <f t="shared" si="11"/>
        <v>2090.1639344262294</v>
      </c>
      <c r="F132">
        <f t="shared" si="12"/>
        <v>940.1845129713895</v>
      </c>
      <c r="G132">
        <f t="shared" si="13"/>
        <v>8.134130879956544</v>
      </c>
      <c r="H132">
        <f t="shared" si="14"/>
        <v>8.134130879956544</v>
      </c>
    </row>
    <row r="133" spans="1:8" ht="12.75">
      <c r="A133">
        <f t="shared" si="15"/>
        <v>61.5</v>
      </c>
      <c r="B133">
        <f t="shared" si="8"/>
        <v>2316.628125</v>
      </c>
      <c r="C133">
        <f t="shared" si="9"/>
        <v>0.27575198967888503</v>
      </c>
      <c r="D133">
        <f t="shared" si="10"/>
        <v>0.03037867038180033</v>
      </c>
      <c r="E133">
        <f t="shared" si="11"/>
        <v>2073.170731707317</v>
      </c>
      <c r="F133">
        <f t="shared" si="12"/>
        <v>950.0771097888723</v>
      </c>
      <c r="G133">
        <f t="shared" si="13"/>
        <v>8.009074414191135</v>
      </c>
      <c r="H133">
        <f t="shared" si="14"/>
        <v>8.009074414191135</v>
      </c>
    </row>
    <row r="134" spans="1:8" ht="12.75">
      <c r="A134">
        <f t="shared" si="15"/>
        <v>62</v>
      </c>
      <c r="B134">
        <f t="shared" si="8"/>
        <v>2354.4500000000003</v>
      </c>
      <c r="C134">
        <f t="shared" si="9"/>
        <v>0.2713223108644544</v>
      </c>
      <c r="D134">
        <f t="shared" si="10"/>
        <v>0.030207252480995903</v>
      </c>
      <c r="E134">
        <f t="shared" si="11"/>
        <v>2056.451612903226</v>
      </c>
      <c r="F134">
        <f t="shared" si="12"/>
        <v>960.1397856523909</v>
      </c>
      <c r="G134">
        <f t="shared" si="13"/>
        <v>7.881648108714258</v>
      </c>
      <c r="H134">
        <f t="shared" si="14"/>
        <v>7.881648108714258</v>
      </c>
    </row>
    <row r="135" spans="1:8" ht="12.75">
      <c r="A135">
        <f t="shared" si="15"/>
        <v>62.5</v>
      </c>
      <c r="B135">
        <f t="shared" si="8"/>
        <v>2392.578125</v>
      </c>
      <c r="C135">
        <f t="shared" si="9"/>
        <v>0.2669985185185185</v>
      </c>
      <c r="D135">
        <f t="shared" si="10"/>
        <v>0.03004260934343256</v>
      </c>
      <c r="E135">
        <f t="shared" si="11"/>
        <v>2040</v>
      </c>
      <c r="F135">
        <f t="shared" si="12"/>
        <v>970.3704140957344</v>
      </c>
      <c r="G135">
        <f t="shared" si="13"/>
        <v>7.751837792093763</v>
      </c>
      <c r="H135">
        <f t="shared" si="14"/>
        <v>7.751837792093763</v>
      </c>
    </row>
    <row r="136" spans="1:8" ht="12.75">
      <c r="A136">
        <f t="shared" si="15"/>
        <v>63</v>
      </c>
      <c r="B136">
        <f t="shared" si="8"/>
        <v>2431.0125000000003</v>
      </c>
      <c r="C136">
        <f t="shared" si="9"/>
        <v>0.2627772645409329</v>
      </c>
      <c r="D136">
        <f t="shared" si="10"/>
        <v>0.02988442219186787</v>
      </c>
      <c r="E136">
        <f t="shared" si="11"/>
        <v>2023.8095238095239</v>
      </c>
      <c r="F136">
        <f t="shared" si="12"/>
        <v>980.7669527000605</v>
      </c>
      <c r="G136">
        <f t="shared" si="13"/>
        <v>7.619629172065886</v>
      </c>
      <c r="H136">
        <f t="shared" si="14"/>
        <v>7.619629172065886</v>
      </c>
    </row>
    <row r="137" spans="1:8" ht="12.75">
      <c r="A137">
        <f t="shared" si="15"/>
        <v>63.5</v>
      </c>
      <c r="B137">
        <f t="shared" si="8"/>
        <v>2469.753125</v>
      </c>
      <c r="C137">
        <f t="shared" si="9"/>
        <v>0.25865533212547903</v>
      </c>
      <c r="D137">
        <f t="shared" si="10"/>
        <v>0.02973238961219449</v>
      </c>
      <c r="E137">
        <f t="shared" si="11"/>
        <v>2007.8740157480315</v>
      </c>
      <c r="F137">
        <f t="shared" si="12"/>
        <v>991.327439138871</v>
      </c>
      <c r="G137">
        <f t="shared" si="13"/>
        <v>7.485007840292404</v>
      </c>
      <c r="H137">
        <f t="shared" si="14"/>
        <v>7.485007840292404</v>
      </c>
    </row>
    <row r="138" spans="1:8" ht="12.75">
      <c r="A138">
        <f t="shared" si="15"/>
        <v>64</v>
      </c>
      <c r="B138">
        <f t="shared" si="8"/>
        <v>2508.8</v>
      </c>
      <c r="C138">
        <f t="shared" si="9"/>
        <v>0.2546296296296296</v>
      </c>
      <c r="D138">
        <f t="shared" si="10"/>
        <v>0.02958622648096258</v>
      </c>
      <c r="E138">
        <f t="shared" si="11"/>
        <v>1992.1875</v>
      </c>
      <c r="F138">
        <f t="shared" si="12"/>
        <v>1002.0499874384255</v>
      </c>
      <c r="G138">
        <f t="shared" si="13"/>
        <v>7.347959276894801</v>
      </c>
      <c r="H138">
        <f t="shared" si="14"/>
        <v>7.347959276894801</v>
      </c>
    </row>
    <row r="139" spans="1:8" ht="12.75">
      <c r="A139">
        <f t="shared" si="15"/>
        <v>64.5</v>
      </c>
      <c r="B139">
        <f t="shared" si="8"/>
        <v>2548.1531250000003</v>
      </c>
      <c r="C139">
        <f t="shared" si="9"/>
        <v>0.2506971847756656</v>
      </c>
      <c r="D139">
        <f t="shared" si="10"/>
        <v>0.029445662966854896</v>
      </c>
      <c r="E139">
        <f t="shared" si="11"/>
        <v>1976.7441860465117</v>
      </c>
      <c r="F139">
        <f t="shared" si="12"/>
        <v>1012.9327844402891</v>
      </c>
      <c r="G139">
        <f t="shared" si="13"/>
        <v>7.208468854777522</v>
      </c>
      <c r="H139">
        <f t="shared" si="14"/>
        <v>7.208468854777522</v>
      </c>
    </row>
    <row r="140" spans="1:8" ht="12.75">
      <c r="A140">
        <f t="shared" si="15"/>
        <v>65</v>
      </c>
      <c r="B140">
        <f t="shared" si="8"/>
        <v>2587.8125</v>
      </c>
      <c r="C140">
        <f t="shared" si="9"/>
        <v>0.24685513916283147</v>
      </c>
      <c r="D140">
        <f t="shared" si="10"/>
        <v>0.029310443600491808</v>
      </c>
      <c r="E140">
        <f t="shared" si="11"/>
        <v>1961.5384615384614</v>
      </c>
      <c r="F140">
        <f t="shared" si="12"/>
        <v>1023.9740864536191</v>
      </c>
      <c r="G140">
        <f t="shared" si="13"/>
        <v>7.06652184375171</v>
      </c>
      <c r="H140">
        <f t="shared" si="14"/>
        <v>7.06652184375171</v>
      </c>
    </row>
    <row r="141" spans="1:8" ht="12.75">
      <c r="A141">
        <f t="shared" si="15"/>
        <v>65.5</v>
      </c>
      <c r="B141">
        <f aca="true" t="shared" si="16" ref="B141:B204">0.5*1.225*A141*A141</f>
        <v>2627.7781250000003</v>
      </c>
      <c r="C141">
        <f aca="true" t="shared" si="17" ref="C141:C204">$F$6/B141/$D$6</f>
        <v>0.2431007430716072</v>
      </c>
      <c r="D141">
        <f aca="true" t="shared" si="18" ref="D141:D204">$C$8+$E$8*C141*C141</f>
        <v>0.029180326407410022</v>
      </c>
      <c r="E141">
        <f aca="true" t="shared" si="19" ref="E141:E204">$H$4*$H$6/A141</f>
        <v>1946.5648854961833</v>
      </c>
      <c r="F141">
        <f aca="true" t="shared" si="20" ref="F141:F204">D141*B141*$D$6</f>
        <v>1035.1722160856507</v>
      </c>
      <c r="G141">
        <f aca="true" t="shared" si="21" ref="G141:G204">(E141-F141)*A141/$F$6</f>
        <v>6.92210341447007</v>
      </c>
      <c r="H141">
        <f aca="true" t="shared" si="22" ref="H141:H204">IF(C141&gt;$J$4,0,G141)</f>
        <v>6.92210341447007</v>
      </c>
    </row>
    <row r="142" spans="1:8" ht="12.75">
      <c r="A142">
        <f aca="true" t="shared" si="23" ref="A142:A205">A141+0.5</f>
        <v>66</v>
      </c>
      <c r="B142">
        <f t="shared" si="16"/>
        <v>2668.05</v>
      </c>
      <c r="C142">
        <f t="shared" si="17"/>
        <v>0.23943135054246165</v>
      </c>
      <c r="D142">
        <f t="shared" si="18"/>
        <v>0.02905508209948371</v>
      </c>
      <c r="E142">
        <f t="shared" si="19"/>
        <v>1931.8181818181818</v>
      </c>
      <c r="F142">
        <f t="shared" si="20"/>
        <v>1046.5255592396213</v>
      </c>
      <c r="G142">
        <f t="shared" si="21"/>
        <v>6.77519864218286</v>
      </c>
      <c r="H142">
        <f t="shared" si="22"/>
        <v>6.77519864218286</v>
      </c>
    </row>
    <row r="143" spans="1:8" ht="12.75">
      <c r="A143">
        <f t="shared" si="23"/>
        <v>66.5</v>
      </c>
      <c r="B143">
        <f t="shared" si="16"/>
        <v>2708.628125</v>
      </c>
      <c r="C143">
        <f t="shared" si="17"/>
        <v>0.2358444147126379</v>
      </c>
      <c r="D143">
        <f t="shared" si="18"/>
        <v>0.02893449332044353</v>
      </c>
      <c r="E143">
        <f t="shared" si="19"/>
        <v>1917.2932330827068</v>
      </c>
      <c r="F143">
        <f t="shared" si="20"/>
        <v>1058.032562270103</v>
      </c>
      <c r="G143">
        <f t="shared" si="21"/>
        <v>6.6257925103244615</v>
      </c>
      <c r="H143">
        <f t="shared" si="22"/>
        <v>6.6257925103244615</v>
      </c>
    </row>
    <row r="144" spans="1:8" ht="12.75">
      <c r="A144">
        <f t="shared" si="23"/>
        <v>67</v>
      </c>
      <c r="B144">
        <f t="shared" si="16"/>
        <v>2749.5125000000003</v>
      </c>
      <c r="C144">
        <f t="shared" si="17"/>
        <v>0.2323374833956255</v>
      </c>
      <c r="D144">
        <f t="shared" si="18"/>
        <v>0.02881835394150177</v>
      </c>
      <c r="E144">
        <f t="shared" si="19"/>
        <v>1902.9850746268658</v>
      </c>
      <c r="F144">
        <f t="shared" si="20"/>
        <v>1069.691729286376</v>
      </c>
      <c r="G144">
        <f t="shared" si="21"/>
        <v>6.473869913939334</v>
      </c>
      <c r="H144">
        <f t="shared" si="22"/>
        <v>6.473869913939334</v>
      </c>
    </row>
    <row r="145" spans="1:8" ht="12.75">
      <c r="A145">
        <f t="shared" si="23"/>
        <v>67.5</v>
      </c>
      <c r="B145">
        <f t="shared" si="16"/>
        <v>2790.703125</v>
      </c>
      <c r="C145">
        <f t="shared" si="17"/>
        <v>0.2289081948889905</v>
      </c>
      <c r="D145">
        <f t="shared" si="18"/>
        <v>0.02870646840341326</v>
      </c>
      <c r="E145">
        <f t="shared" si="19"/>
        <v>1888.888888888889</v>
      </c>
      <c r="F145">
        <f t="shared" si="20"/>
        <v>1081.5016195951084</v>
      </c>
      <c r="G145">
        <f t="shared" si="21"/>
        <v>6.319415662955727</v>
      </c>
      <c r="H145">
        <f t="shared" si="22"/>
        <v>6.319415662955727</v>
      </c>
    </row>
    <row r="146" spans="1:8" ht="12.75">
      <c r="A146">
        <f t="shared" si="23"/>
        <v>68</v>
      </c>
      <c r="B146">
        <f t="shared" si="16"/>
        <v>2832.2000000000003</v>
      </c>
      <c r="C146">
        <f t="shared" si="17"/>
        <v>0.22555427399718053</v>
      </c>
      <c r="D146">
        <f t="shared" si="18"/>
        <v>0.028598651101595568</v>
      </c>
      <c r="E146">
        <f t="shared" si="19"/>
        <v>1875</v>
      </c>
      <c r="F146">
        <f t="shared" si="20"/>
        <v>1093.460845274176</v>
      </c>
      <c r="G146">
        <f t="shared" si="21"/>
        <v>6.162414485314938</v>
      </c>
      <c r="H146">
        <f t="shared" si="22"/>
        <v>6.162414485314938</v>
      </c>
    </row>
    <row r="147" spans="1:8" ht="12.75">
      <c r="A147">
        <f t="shared" si="23"/>
        <v>68.5</v>
      </c>
      <c r="B147">
        <f t="shared" si="16"/>
        <v>2874.003125</v>
      </c>
      <c r="C147">
        <f t="shared" si="17"/>
        <v>0.22227352825679852</v>
      </c>
      <c r="D147">
        <f t="shared" si="18"/>
        <v>0.028494725811199908</v>
      </c>
      <c r="E147">
        <f t="shared" si="19"/>
        <v>1861.3138686131388</v>
      </c>
      <c r="F147">
        <f t="shared" si="20"/>
        <v>1105.5680688699904</v>
      </c>
      <c r="G147">
        <f t="shared" si="21"/>
        <v>6.002851029963551</v>
      </c>
      <c r="H147">
        <f t="shared" si="22"/>
        <v>6.002851029963551</v>
      </c>
    </row>
    <row r="148" spans="1:8" ht="12.75">
      <c r="A148">
        <f t="shared" si="23"/>
        <v>69</v>
      </c>
      <c r="B148">
        <f t="shared" si="16"/>
        <v>2916.1125</v>
      </c>
      <c r="C148">
        <f t="shared" si="17"/>
        <v>0.2190638443526492</v>
      </c>
      <c r="D148">
        <f t="shared" si="18"/>
        <v>0.028394525149269247</v>
      </c>
      <c r="E148">
        <f t="shared" si="19"/>
        <v>1847.8260869565217</v>
      </c>
      <c r="F148">
        <f t="shared" si="20"/>
        <v>1117.8220012112038</v>
      </c>
      <c r="G148">
        <f t="shared" si="21"/>
        <v>5.840709869715554</v>
      </c>
      <c r="H148">
        <f t="shared" si="22"/>
        <v>5.840709869715554</v>
      </c>
    </row>
    <row r="149" spans="1:8" ht="12.75">
      <c r="A149">
        <f t="shared" si="23"/>
        <v>69.5</v>
      </c>
      <c r="B149">
        <f t="shared" si="16"/>
        <v>2958.5281250000003</v>
      </c>
      <c r="C149">
        <f t="shared" si="17"/>
        <v>0.21592318471361996</v>
      </c>
      <c r="D149">
        <f t="shared" si="18"/>
        <v>0.0282978900713445</v>
      </c>
      <c r="E149">
        <f t="shared" si="19"/>
        <v>1834.5323741007194</v>
      </c>
      <c r="F149">
        <f t="shared" si="20"/>
        <v>1130.2213993321182</v>
      </c>
      <c r="G149">
        <f t="shared" si="21"/>
        <v>5.67597550399093</v>
      </c>
      <c r="H149">
        <f t="shared" si="22"/>
        <v>5.67597550399093</v>
      </c>
    </row>
    <row r="150" spans="1:8" ht="12.75">
      <c r="A150">
        <f t="shared" si="23"/>
        <v>70</v>
      </c>
      <c r="B150">
        <f t="shared" si="16"/>
        <v>3001.25</v>
      </c>
      <c r="C150">
        <f t="shared" si="17"/>
        <v>0.2128495842781557</v>
      </c>
      <c r="D150">
        <f t="shared" si="18"/>
        <v>0.028204669400084512</v>
      </c>
      <c r="E150">
        <f t="shared" si="19"/>
        <v>1821.4285714285713</v>
      </c>
      <c r="F150">
        <f t="shared" si="20"/>
        <v>1142.7650644995492</v>
      </c>
      <c r="G150">
        <f t="shared" si="21"/>
        <v>5.5086323614368675</v>
      </c>
      <c r="H150">
        <f t="shared" si="22"/>
        <v>5.5086323614368675</v>
      </c>
    </row>
    <row r="151" spans="1:8" ht="12.75">
      <c r="A151">
        <f t="shared" si="23"/>
        <v>70.5</v>
      </c>
      <c r="B151">
        <f t="shared" si="16"/>
        <v>3044.2781250000003</v>
      </c>
      <c r="C151">
        <f t="shared" si="17"/>
        <v>0.20984114741974003</v>
      </c>
      <c r="D151">
        <f t="shared" si="18"/>
        <v>0.02811471938365366</v>
      </c>
      <c r="E151">
        <f t="shared" si="19"/>
        <v>1808.5106382978724</v>
      </c>
      <c r="F151">
        <f t="shared" si="20"/>
        <v>1155.4518403372995</v>
      </c>
      <c r="G151">
        <f t="shared" si="21"/>
        <v>5.33866480243743</v>
      </c>
      <c r="H151">
        <f t="shared" si="22"/>
        <v>5.33866480243743</v>
      </c>
    </row>
    <row r="152" spans="1:8" ht="12.75">
      <c r="A152">
        <f t="shared" si="23"/>
        <v>71</v>
      </c>
      <c r="B152">
        <f t="shared" si="16"/>
        <v>3087.6125</v>
      </c>
      <c r="C152">
        <f t="shared" si="17"/>
        <v>0.2068960450234007</v>
      </c>
      <c r="D152">
        <f t="shared" si="18"/>
        <v>0.028027903281802928</v>
      </c>
      <c r="E152">
        <f t="shared" si="19"/>
        <v>1795.774647887324</v>
      </c>
      <c r="F152">
        <f t="shared" si="20"/>
        <v>1168.2806110427575</v>
      </c>
      <c r="G152">
        <f t="shared" si="21"/>
        <v>5.166057121517186</v>
      </c>
      <c r="H152">
        <f t="shared" si="22"/>
        <v>5.166057121517186</v>
      </c>
    </row>
    <row r="153" spans="1:8" ht="12.75">
      <c r="A153">
        <f t="shared" si="23"/>
        <v>71.5</v>
      </c>
      <c r="B153">
        <f t="shared" si="16"/>
        <v>3131.253125</v>
      </c>
      <c r="C153">
        <f t="shared" si="17"/>
        <v>0.20401251170481938</v>
      </c>
      <c r="D153">
        <f t="shared" si="18"/>
        <v>0.027944090977728167</v>
      </c>
      <c r="E153">
        <f t="shared" si="19"/>
        <v>1783.2167832167831</v>
      </c>
      <c r="F153">
        <f t="shared" si="20"/>
        <v>1181.250299690491</v>
      </c>
      <c r="G153">
        <f t="shared" si="21"/>
        <v>4.990793549644004</v>
      </c>
      <c r="H153">
        <f t="shared" si="22"/>
        <v>4.990793549644004</v>
      </c>
    </row>
    <row r="154" spans="1:8" ht="12.75">
      <c r="A154">
        <f t="shared" si="23"/>
        <v>72</v>
      </c>
      <c r="B154">
        <f t="shared" si="16"/>
        <v>3175.2000000000003</v>
      </c>
      <c r="C154">
        <f t="shared" si="17"/>
        <v>0.20118884316415178</v>
      </c>
      <c r="D154">
        <f t="shared" si="18"/>
        <v>0.027863158613934267</v>
      </c>
      <c r="E154">
        <f t="shared" si="19"/>
        <v>1770.8333333333333</v>
      </c>
      <c r="F154">
        <f t="shared" si="20"/>
        <v>1194.3598666180153</v>
      </c>
      <c r="G154">
        <f t="shared" si="21"/>
        <v>4.812858256435864</v>
      </c>
      <c r="H154">
        <f t="shared" si="22"/>
        <v>4.812858256435864</v>
      </c>
    </row>
    <row r="155" spans="1:8" ht="12.75">
      <c r="A155">
        <f t="shared" si="23"/>
        <v>72.5</v>
      </c>
      <c r="B155">
        <f t="shared" si="16"/>
        <v>3219.453125</v>
      </c>
      <c r="C155">
        <f t="shared" si="17"/>
        <v>0.19842339366715112</v>
      </c>
      <c r="D155">
        <f t="shared" si="18"/>
        <v>0.02778498825046671</v>
      </c>
      <c r="E155">
        <f t="shared" si="19"/>
        <v>1758.6206896551723</v>
      </c>
      <c r="F155">
        <f t="shared" si="20"/>
        <v>1207.60830788922</v>
      </c>
      <c r="G155">
        <f t="shared" si="21"/>
        <v>4.632235352276385</v>
      </c>
      <c r="H155">
        <f t="shared" si="22"/>
        <v>4.632235352276385</v>
      </c>
    </row>
    <row r="156" spans="1:8" ht="12.75">
      <c r="A156">
        <f t="shared" si="23"/>
        <v>73</v>
      </c>
      <c r="B156">
        <f t="shared" si="16"/>
        <v>3264.0125000000003</v>
      </c>
      <c r="C156">
        <f t="shared" si="17"/>
        <v>0.19571457364664344</v>
      </c>
      <c r="D156">
        <f t="shared" si="18"/>
        <v>0.02770946754399433</v>
      </c>
      <c r="E156">
        <f t="shared" si="19"/>
        <v>1746.5753424657535</v>
      </c>
      <c r="F156">
        <f t="shared" si="20"/>
        <v>1220.9946538312142</v>
      </c>
      <c r="G156">
        <f t="shared" si="21"/>
        <v>4.448908890343386</v>
      </c>
      <c r="H156">
        <f t="shared" si="22"/>
        <v>4.448908890343386</v>
      </c>
    </row>
    <row r="157" spans="1:8" ht="12.75">
      <c r="A157">
        <f t="shared" si="23"/>
        <v>73.5</v>
      </c>
      <c r="B157">
        <f t="shared" si="16"/>
        <v>3308.878125</v>
      </c>
      <c r="C157">
        <f t="shared" si="17"/>
        <v>0.1930608474178283</v>
      </c>
      <c r="D157">
        <f t="shared" si="18"/>
        <v>0.027636489446339344</v>
      </c>
      <c r="E157">
        <f t="shared" si="19"/>
        <v>1734.6938775510205</v>
      </c>
      <c r="F157">
        <f t="shared" si="20"/>
        <v>1234.5179676406058</v>
      </c>
      <c r="G157">
        <f t="shared" si="21"/>
        <v>4.262862868554671</v>
      </c>
      <c r="H157">
        <f t="shared" si="22"/>
        <v>4.262862868554671</v>
      </c>
    </row>
    <row r="158" spans="1:8" ht="12.75">
      <c r="A158">
        <f t="shared" si="23"/>
        <v>74</v>
      </c>
      <c r="B158">
        <f t="shared" si="16"/>
        <v>3354.05</v>
      </c>
      <c r="C158">
        <f t="shared" si="17"/>
        <v>0.19046073100127156</v>
      </c>
      <c r="D158">
        <f t="shared" si="18"/>
        <v>0.027565951921153957</v>
      </c>
      <c r="E158">
        <f t="shared" si="19"/>
        <v>1722.972972972973</v>
      </c>
      <c r="F158">
        <f t="shared" si="20"/>
        <v>1248.1773440554769</v>
      </c>
      <c r="G158">
        <f t="shared" si="21"/>
        <v>4.074081231434915</v>
      </c>
      <c r="H158">
        <f t="shared" si="22"/>
        <v>4.074081231434915</v>
      </c>
    </row>
    <row r="159" spans="1:8" ht="12.75">
      <c r="A159">
        <f t="shared" si="23"/>
        <v>74.5</v>
      </c>
      <c r="B159">
        <f t="shared" si="16"/>
        <v>3399.5281250000003</v>
      </c>
      <c r="C159">
        <f t="shared" si="17"/>
        <v>0.187912790047829</v>
      </c>
      <c r="D159">
        <f t="shared" si="18"/>
        <v>0.027497757677537996</v>
      </c>
      <c r="E159">
        <f t="shared" si="19"/>
        <v>1711.4093959731545</v>
      </c>
      <c r="F159">
        <f t="shared" si="20"/>
        <v>1261.9719080895388</v>
      </c>
      <c r="G159">
        <f t="shared" si="21"/>
        <v>3.882547871907394</v>
      </c>
      <c r="H159">
        <f t="shared" si="22"/>
        <v>3.882547871907394</v>
      </c>
    </row>
    <row r="160" spans="1:8" ht="12.75">
      <c r="A160">
        <f t="shared" si="23"/>
        <v>75</v>
      </c>
      <c r="B160">
        <f t="shared" si="16"/>
        <v>3445.3125</v>
      </c>
      <c r="C160">
        <f t="shared" si="17"/>
        <v>0.1854156378600823</v>
      </c>
      <c r="D160">
        <f t="shared" si="18"/>
        <v>0.02743181391947944</v>
      </c>
      <c r="E160">
        <f t="shared" si="19"/>
        <v>1700</v>
      </c>
      <c r="F160">
        <f t="shared" si="20"/>
        <v>1275.900813825163</v>
      </c>
      <c r="G160">
        <f t="shared" si="21"/>
        <v>3.688246633014005</v>
      </c>
      <c r="H160">
        <f t="shared" si="22"/>
        <v>3.688246633014005</v>
      </c>
    </row>
    <row r="161" spans="1:8" ht="12.75">
      <c r="A161">
        <f t="shared" si="23"/>
        <v>75.5</v>
      </c>
      <c r="B161">
        <f t="shared" si="16"/>
        <v>3491.4031250000003</v>
      </c>
      <c r="C161">
        <f t="shared" si="17"/>
        <v>0.18296793350519064</v>
      </c>
      <c r="D161">
        <f t="shared" si="18"/>
        <v>0.02736803211008044</v>
      </c>
      <c r="E161">
        <f t="shared" si="19"/>
        <v>1688.7417218543046</v>
      </c>
      <c r="F161">
        <f t="shared" si="20"/>
        <v>1289.963243262175</v>
      </c>
      <c r="G161">
        <f t="shared" si="21"/>
        <v>3.4911613095669978</v>
      </c>
      <c r="H161">
        <f t="shared" si="22"/>
        <v>3.4911613095669978</v>
      </c>
    </row>
    <row r="162" spans="1:8" ht="12.75">
      <c r="A162">
        <f t="shared" si="23"/>
        <v>76</v>
      </c>
      <c r="B162">
        <f t="shared" si="16"/>
        <v>3537.8</v>
      </c>
      <c r="C162">
        <f t="shared" si="17"/>
        <v>0.18056838001436337</v>
      </c>
      <c r="D162">
        <f t="shared" si="18"/>
        <v>0.027306327749605695</v>
      </c>
      <c r="E162">
        <f t="shared" si="19"/>
        <v>1677.6315789473683</v>
      </c>
      <c r="F162">
        <f t="shared" si="20"/>
        <v>1304.158405219493</v>
      </c>
      <c r="G162">
        <f t="shared" si="21"/>
        <v>3.29127564973545</v>
      </c>
      <c r="H162">
        <f t="shared" si="22"/>
        <v>3.29127564973545</v>
      </c>
    </row>
    <row r="163" spans="1:8" ht="12.75">
      <c r="A163">
        <f t="shared" si="23"/>
        <v>76.5</v>
      </c>
      <c r="B163">
        <f t="shared" si="16"/>
        <v>3584.503125</v>
      </c>
      <c r="C163">
        <f t="shared" si="17"/>
        <v>0.17821572266443897</v>
      </c>
      <c r="D163">
        <f t="shared" si="18"/>
        <v>0.02724662016645869</v>
      </c>
      <c r="E163">
        <f t="shared" si="19"/>
        <v>1666.6666666666667</v>
      </c>
      <c r="F163">
        <f t="shared" si="20"/>
        <v>1318.4855342868493</v>
      </c>
      <c r="G163">
        <f t="shared" si="21"/>
        <v>3.088573356569577</v>
      </c>
      <c r="H163">
        <f t="shared" si="22"/>
        <v>3.088573356569577</v>
      </c>
    </row>
    <row r="164" spans="1:8" ht="12.75">
      <c r="A164">
        <f t="shared" si="23"/>
        <v>77</v>
      </c>
      <c r="B164">
        <f t="shared" si="16"/>
        <v>3631.5125000000003</v>
      </c>
      <c r="C164">
        <f t="shared" si="17"/>
        <v>0.17590874733731873</v>
      </c>
      <c r="D164">
        <f t="shared" si="18"/>
        <v>0.02718883232025443</v>
      </c>
      <c r="E164">
        <f t="shared" si="19"/>
        <v>1655.844155844156</v>
      </c>
      <c r="F164">
        <f t="shared" si="20"/>
        <v>1332.9438898240078</v>
      </c>
      <c r="G164">
        <f t="shared" si="21"/>
        <v>2.8830380894656087</v>
      </c>
      <c r="H164">
        <f t="shared" si="22"/>
        <v>2.8830380894656087</v>
      </c>
    </row>
    <row r="165" spans="1:8" ht="12.75">
      <c r="A165">
        <f t="shared" si="23"/>
        <v>77.5</v>
      </c>
      <c r="B165">
        <f t="shared" si="16"/>
        <v>3678.828125</v>
      </c>
      <c r="C165">
        <f t="shared" si="17"/>
        <v>0.17364627895325085</v>
      </c>
      <c r="D165">
        <f t="shared" si="18"/>
        <v>0.027132890616215922</v>
      </c>
      <c r="E165">
        <f t="shared" si="19"/>
        <v>1645.1612903225807</v>
      </c>
      <c r="F165">
        <f t="shared" si="20"/>
        <v>1347.5327550050301</v>
      </c>
      <c r="G165">
        <f t="shared" si="21"/>
        <v>2.674653465573999</v>
      </c>
      <c r="H165">
        <f t="shared" si="22"/>
        <v>2.674653465573999</v>
      </c>
    </row>
    <row r="166" spans="1:8" ht="12.75">
      <c r="A166">
        <f t="shared" si="23"/>
        <v>78</v>
      </c>
      <c r="B166">
        <f t="shared" si="16"/>
        <v>3726.4500000000003</v>
      </c>
      <c r="C166">
        <f t="shared" si="17"/>
        <v>0.17142717997418852</v>
      </c>
      <c r="D166">
        <f t="shared" si="18"/>
        <v>0.02707872473017545</v>
      </c>
      <c r="E166">
        <f t="shared" si="19"/>
        <v>1634.6153846153845</v>
      </c>
      <c r="F166">
        <f t="shared" si="20"/>
        <v>1362.2514359052911</v>
      </c>
      <c r="G166">
        <f t="shared" si="21"/>
        <v>2.463403061153442</v>
      </c>
      <c r="H166">
        <f t="shared" si="22"/>
        <v>2.463403061153442</v>
      </c>
    </row>
    <row r="167" spans="1:8" ht="12.75">
      <c r="A167">
        <f t="shared" si="23"/>
        <v>78.5</v>
      </c>
      <c r="B167">
        <f t="shared" si="16"/>
        <v>3774.378125</v>
      </c>
      <c r="C167">
        <f t="shared" si="17"/>
        <v>0.1692503489736643</v>
      </c>
      <c r="D167">
        <f t="shared" si="18"/>
        <v>0.02702626744351166</v>
      </c>
      <c r="E167">
        <f t="shared" si="19"/>
        <v>1624.2038216560509</v>
      </c>
      <c r="F167">
        <f t="shared" si="20"/>
        <v>1377.0992606290663</v>
      </c>
      <c r="G167">
        <f t="shared" si="21"/>
        <v>2.2492704128731784</v>
      </c>
      <c r="H167">
        <f t="shared" si="22"/>
        <v>2.2492704128731784</v>
      </c>
    </row>
    <row r="168" spans="1:8" ht="12.75">
      <c r="A168">
        <f t="shared" si="23"/>
        <v>79</v>
      </c>
      <c r="B168">
        <f t="shared" si="16"/>
        <v>3822.6125</v>
      </c>
      <c r="C168">
        <f t="shared" si="17"/>
        <v>0.16711471926982263</v>
      </c>
      <c r="D168">
        <f t="shared" si="18"/>
        <v>0.02697545448739963</v>
      </c>
      <c r="E168">
        <f t="shared" si="19"/>
        <v>1613.9240506329113</v>
      </c>
      <c r="F168">
        <f t="shared" si="20"/>
        <v>1392.0755784756514</v>
      </c>
      <c r="G168">
        <f t="shared" si="21"/>
        <v>2.032239019065809</v>
      </c>
      <c r="H168">
        <f t="shared" si="22"/>
        <v>2.032239019065809</v>
      </c>
    </row>
    <row r="169" spans="1:8" ht="12.75">
      <c r="A169">
        <f t="shared" si="23"/>
        <v>79.5</v>
      </c>
      <c r="B169">
        <f t="shared" si="16"/>
        <v>3871.1531250000003</v>
      </c>
      <c r="C169">
        <f t="shared" si="17"/>
        <v>0.16501925761844274</v>
      </c>
      <c r="D169">
        <f t="shared" si="18"/>
        <v>0.026926224395793678</v>
      </c>
      <c r="E169">
        <f t="shared" si="19"/>
        <v>1603.7735849056603</v>
      </c>
      <c r="F169">
        <f t="shared" si="20"/>
        <v>1407.1797591420773</v>
      </c>
      <c r="G169">
        <f t="shared" si="21"/>
        <v>1.8122923409328444</v>
      </c>
      <c r="H169">
        <f t="shared" si="22"/>
        <v>1.8122923409328444</v>
      </c>
    </row>
    <row r="170" spans="1:8" ht="12.75">
      <c r="A170">
        <f t="shared" si="23"/>
        <v>80</v>
      </c>
      <c r="B170">
        <f t="shared" si="16"/>
        <v>3920</v>
      </c>
      <c r="C170">
        <f t="shared" si="17"/>
        <v>0.16296296296296298</v>
      </c>
      <c r="D170">
        <f t="shared" si="18"/>
        <v>0.026878518366602273</v>
      </c>
      <c r="E170">
        <f t="shared" si="19"/>
        <v>1593.75</v>
      </c>
      <c r="F170">
        <f t="shared" si="20"/>
        <v>1422.4111919605923</v>
      </c>
      <c r="G170">
        <f t="shared" si="21"/>
        <v>1.5894138037050807</v>
      </c>
      <c r="H170">
        <f t="shared" si="22"/>
        <v>1.5894138037050807</v>
      </c>
    </row>
    <row r="171" spans="1:8" ht="12.75">
      <c r="A171">
        <f t="shared" si="23"/>
        <v>80.5</v>
      </c>
      <c r="B171">
        <f t="shared" si="16"/>
        <v>3969.1531250000003</v>
      </c>
      <c r="C171">
        <f t="shared" si="17"/>
        <v>0.16094486523868104</v>
      </c>
      <c r="D171">
        <f t="shared" si="18"/>
        <v>0.026832280130550997</v>
      </c>
      <c r="E171">
        <f t="shared" si="19"/>
        <v>1583.8509316770187</v>
      </c>
      <c r="F171">
        <f t="shared" si="20"/>
        <v>1437.7692851692007</v>
      </c>
      <c r="G171">
        <f t="shared" si="21"/>
        <v>1.3635867977596652</v>
      </c>
      <c r="H171">
        <f t="shared" si="22"/>
        <v>1.3635867977596652</v>
      </c>
    </row>
    <row r="172" spans="1:8" ht="12.75">
      <c r="A172">
        <f t="shared" si="23"/>
        <v>81</v>
      </c>
      <c r="B172">
        <f t="shared" si="16"/>
        <v>4018.6125</v>
      </c>
      <c r="C172">
        <f t="shared" si="17"/>
        <v>0.15896402422846562</v>
      </c>
      <c r="D172">
        <f t="shared" si="18"/>
        <v>0.02678745582726334</v>
      </c>
      <c r="E172">
        <f t="shared" si="19"/>
        <v>1574.0740740740741</v>
      </c>
      <c r="F172">
        <f t="shared" si="20"/>
        <v>1453.2534652136171</v>
      </c>
      <c r="G172">
        <f t="shared" si="21"/>
        <v>1.1347946796958508</v>
      </c>
      <c r="H172">
        <f t="shared" si="22"/>
        <v>1.1347946796958508</v>
      </c>
    </row>
    <row r="173" spans="1:8" ht="12.75">
      <c r="A173">
        <f t="shared" si="23"/>
        <v>81.5</v>
      </c>
      <c r="B173">
        <f t="shared" si="16"/>
        <v>4068.378125</v>
      </c>
      <c r="C173">
        <f t="shared" si="17"/>
        <v>0.15701952846745648</v>
      </c>
      <c r="D173">
        <f t="shared" si="18"/>
        <v>0.026743993888120623</v>
      </c>
      <c r="E173">
        <f t="shared" si="19"/>
        <v>1564.4171779141104</v>
      </c>
      <c r="F173">
        <f t="shared" si="20"/>
        <v>1468.8631760791093</v>
      </c>
      <c r="G173">
        <f t="shared" si="21"/>
        <v>0.9030207733711264</v>
      </c>
      <c r="H173">
        <f t="shared" si="22"/>
        <v>0.9030207733711264</v>
      </c>
    </row>
    <row r="174" spans="1:8" ht="12.75">
      <c r="A174">
        <f t="shared" si="23"/>
        <v>82</v>
      </c>
      <c r="B174">
        <f t="shared" si="16"/>
        <v>4118.45</v>
      </c>
      <c r="C174">
        <f t="shared" si="17"/>
        <v>0.15511049419437284</v>
      </c>
      <c r="D174">
        <f t="shared" si="18"/>
        <v>0.026701844925491512</v>
      </c>
      <c r="E174">
        <f t="shared" si="19"/>
        <v>1554.878048780488</v>
      </c>
      <c r="F174">
        <f t="shared" si="20"/>
        <v>1484.597878650772</v>
      </c>
      <c r="G174">
        <f t="shared" si="21"/>
        <v>0.6682483708994331</v>
      </c>
      <c r="H174">
        <f t="shared" si="22"/>
        <v>0.6682483708994331</v>
      </c>
    </row>
    <row r="175" spans="1:8" ht="12.75">
      <c r="A175">
        <f t="shared" si="23"/>
        <v>82.5</v>
      </c>
      <c r="B175">
        <f t="shared" si="16"/>
        <v>4168.828125000001</v>
      </c>
      <c r="C175">
        <f t="shared" si="17"/>
        <v>0.15323606434717543</v>
      </c>
      <c r="D175">
        <f t="shared" si="18"/>
        <v>0.026660961627948527</v>
      </c>
      <c r="E175">
        <f t="shared" si="19"/>
        <v>1545.4545454545455</v>
      </c>
      <c r="F175">
        <f t="shared" si="20"/>
        <v>1500.4570501008582</v>
      </c>
      <c r="G175">
        <f t="shared" si="21"/>
        <v>0.4304607336130803</v>
      </c>
      <c r="H175">
        <f t="shared" si="22"/>
        <v>0.4304607336130803</v>
      </c>
    </row>
    <row r="176" spans="1:8" ht="12.75">
      <c r="A176">
        <f t="shared" si="23"/>
        <v>83</v>
      </c>
      <c r="B176">
        <f t="shared" si="16"/>
        <v>4219.512500000001</v>
      </c>
      <c r="C176">
        <f t="shared" si="17"/>
        <v>0.15139540760095263</v>
      </c>
      <c r="D176">
        <f t="shared" si="18"/>
        <v>0.026621298661114224</v>
      </c>
      <c r="E176">
        <f t="shared" si="19"/>
        <v>1536.144578313253</v>
      </c>
      <c r="F176">
        <f t="shared" si="20"/>
        <v>1516.4401833018642</v>
      </c>
      <c r="G176">
        <f t="shared" si="21"/>
        <v>0.18964109298994417</v>
      </c>
      <c r="H176">
        <f t="shared" si="22"/>
        <v>0.18964109298994417</v>
      </c>
    </row>
    <row r="177" spans="1:8" ht="12.75">
      <c r="A177">
        <f t="shared" si="23"/>
        <v>83.5</v>
      </c>
      <c r="B177">
        <f t="shared" si="16"/>
        <v>4270.503125</v>
      </c>
      <c r="C177">
        <f t="shared" si="17"/>
        <v>0.14958771744601282</v>
      </c>
      <c r="D177">
        <f t="shared" si="18"/>
        <v>0.026582812573802937</v>
      </c>
      <c r="E177">
        <f t="shared" si="19"/>
        <v>1526.9461077844312</v>
      </c>
      <c r="F177">
        <f t="shared" si="20"/>
        <v>1532.546786264149</v>
      </c>
      <c r="G177">
        <f t="shared" si="21"/>
        <v>-0.054227348452740486</v>
      </c>
      <c r="H177">
        <f t="shared" si="22"/>
        <v>-0.054227348452740486</v>
      </c>
    </row>
    <row r="178" spans="1:8" ht="12.75">
      <c r="A178">
        <f t="shared" si="23"/>
        <v>84</v>
      </c>
      <c r="B178">
        <f t="shared" si="16"/>
        <v>4321.8</v>
      </c>
      <c r="C178">
        <f t="shared" si="17"/>
        <v>0.1478122113042748</v>
      </c>
      <c r="D178">
        <f t="shared" si="18"/>
        <v>0.026545461709145696</v>
      </c>
      <c r="E178">
        <f t="shared" si="19"/>
        <v>1517.857142857143</v>
      </c>
      <c r="F178">
        <f t="shared" si="20"/>
        <v>1548.7763815969092</v>
      </c>
      <c r="G178">
        <f t="shared" si="21"/>
        <v>-0.3011614162964254</v>
      </c>
      <c r="H178">
        <f t="shared" si="22"/>
        <v>-0.3011614162964254</v>
      </c>
    </row>
    <row r="179" spans="1:8" ht="12.75">
      <c r="A179">
        <f t="shared" si="23"/>
        <v>84.5</v>
      </c>
      <c r="B179">
        <f t="shared" si="16"/>
        <v>4373.403125</v>
      </c>
      <c r="C179">
        <f t="shared" si="17"/>
        <v>0.1460681296821488</v>
      </c>
      <c r="D179">
        <f t="shared" si="18"/>
        <v>0.02650920612040608</v>
      </c>
      <c r="E179">
        <f t="shared" si="19"/>
        <v>1508.8757396449705</v>
      </c>
      <c r="F179">
        <f t="shared" si="20"/>
        <v>1565.1285059914164</v>
      </c>
      <c r="G179">
        <f t="shared" si="21"/>
        <v>-0.5511779633899212</v>
      </c>
      <c r="H179">
        <f t="shared" si="22"/>
        <v>-0.5511779633899212</v>
      </c>
    </row>
    <row r="180" spans="1:8" ht="12.75">
      <c r="A180">
        <f t="shared" si="23"/>
        <v>85</v>
      </c>
      <c r="B180">
        <f t="shared" si="16"/>
        <v>4425.312500000001</v>
      </c>
      <c r="C180">
        <f t="shared" si="17"/>
        <v>0.14435473535819554</v>
      </c>
      <c r="D180">
        <f t="shared" si="18"/>
        <v>0.026474007491213546</v>
      </c>
      <c r="E180">
        <f t="shared" si="19"/>
        <v>1500</v>
      </c>
      <c r="F180">
        <f t="shared" si="20"/>
        <v>1581.602709725473</v>
      </c>
      <c r="G180">
        <f t="shared" si="21"/>
        <v>-0.8042938690474496</v>
      </c>
      <c r="H180">
        <f t="shared" si="22"/>
        <v>-0.8042938690474496</v>
      </c>
    </row>
    <row r="181" spans="1:8" ht="12.75">
      <c r="A181">
        <f t="shared" si="23"/>
        <v>85.5</v>
      </c>
      <c r="B181">
        <f t="shared" si="16"/>
        <v>4477.528125000001</v>
      </c>
      <c r="C181">
        <f t="shared" si="17"/>
        <v>0.14267131260394142</v>
      </c>
      <c r="D181">
        <f t="shared" si="18"/>
        <v>0.026439829059958075</v>
      </c>
      <c r="E181">
        <f t="shared" si="19"/>
        <v>1491.2280701754387</v>
      </c>
      <c r="F181">
        <f t="shared" si="20"/>
        <v>1598.1985561880872</v>
      </c>
      <c r="G181">
        <f t="shared" si="21"/>
        <v>-1.0605260382747503</v>
      </c>
      <c r="H181">
        <f t="shared" si="22"/>
        <v>-1.0605260382747503</v>
      </c>
    </row>
    <row r="182" spans="1:8" ht="12.75">
      <c r="A182">
        <f t="shared" si="23"/>
        <v>86</v>
      </c>
      <c r="B182">
        <f t="shared" si="16"/>
        <v>4530.05</v>
      </c>
      <c r="C182">
        <f t="shared" si="17"/>
        <v>0.1410171664363119</v>
      </c>
      <c r="D182">
        <f t="shared" si="18"/>
        <v>0.026406635548106433</v>
      </c>
      <c r="E182">
        <f t="shared" si="19"/>
        <v>1482.5581395348838</v>
      </c>
      <c r="F182">
        <f t="shared" si="20"/>
        <v>1614.9156214234438</v>
      </c>
      <c r="G182">
        <f t="shared" si="21"/>
        <v>-1.3198914010222815</v>
      </c>
      <c r="H182">
        <f t="shared" si="22"/>
        <v>-1.3198914010222815</v>
      </c>
    </row>
    <row r="183" spans="1:8" ht="12.75">
      <c r="A183">
        <f t="shared" si="23"/>
        <v>86.5</v>
      </c>
      <c r="B183">
        <f t="shared" si="16"/>
        <v>4582.878125</v>
      </c>
      <c r="C183">
        <f t="shared" si="17"/>
        <v>0.13939162190022558</v>
      </c>
      <c r="D183">
        <f t="shared" si="18"/>
        <v>0.026374393092215252</v>
      </c>
      <c r="E183">
        <f t="shared" si="19"/>
        <v>1473.9884393063585</v>
      </c>
      <c r="F183">
        <f t="shared" si="20"/>
        <v>1631.7534936932693</v>
      </c>
      <c r="G183">
        <f t="shared" si="21"/>
        <v>-1.5824069114642612</v>
      </c>
      <c r="H183">
        <f t="shared" si="22"/>
        <v>-1.5824069114642612</v>
      </c>
    </row>
    <row r="184" spans="1:8" ht="12.75">
      <c r="A184">
        <f t="shared" si="23"/>
        <v>87</v>
      </c>
      <c r="B184">
        <f t="shared" si="16"/>
        <v>4636.0125</v>
      </c>
      <c r="C184">
        <f t="shared" si="17"/>
        <v>0.13779402337996605</v>
      </c>
      <c r="D184">
        <f t="shared" si="18"/>
        <v>0.02634306917943032</v>
      </c>
      <c r="E184">
        <f t="shared" si="19"/>
        <v>1465.5172413793102</v>
      </c>
      <c r="F184">
        <f t="shared" si="20"/>
        <v>1648.71177305675</v>
      </c>
      <c r="G184">
        <f t="shared" si="21"/>
        <v>-1.8480895473025576</v>
      </c>
      <c r="H184">
        <f t="shared" si="22"/>
        <v>-1.8480895473025576</v>
      </c>
    </row>
    <row r="185" spans="1:8" ht="12.75">
      <c r="A185">
        <f t="shared" si="23"/>
        <v>87.5</v>
      </c>
      <c r="B185">
        <f t="shared" si="16"/>
        <v>4689.453125000001</v>
      </c>
      <c r="C185">
        <f t="shared" si="17"/>
        <v>0.13622373393801962</v>
      </c>
      <c r="D185">
        <f t="shared" si="18"/>
        <v>0.026312632586274615</v>
      </c>
      <c r="E185">
        <f t="shared" si="19"/>
        <v>1457.142857142857</v>
      </c>
      <c r="F185">
        <f t="shared" si="20"/>
        <v>1665.7900709672117</v>
      </c>
      <c r="G185">
        <f t="shared" si="21"/>
        <v>-2.116956309094507</v>
      </c>
      <c r="H185">
        <f t="shared" si="22"/>
        <v>-2.116956309094507</v>
      </c>
    </row>
    <row r="186" spans="1:8" ht="12.75">
      <c r="A186">
        <f t="shared" si="23"/>
        <v>88</v>
      </c>
      <c r="B186">
        <f t="shared" si="16"/>
        <v>4743.200000000001</v>
      </c>
      <c r="C186">
        <f t="shared" si="17"/>
        <v>0.13468013468013465</v>
      </c>
      <c r="D186">
        <f t="shared" si="18"/>
        <v>0.02628305332053977</v>
      </c>
      <c r="E186">
        <f t="shared" si="19"/>
        <v>1448.8636363636363</v>
      </c>
      <c r="F186">
        <f t="shared" si="20"/>
        <v>1682.9880098847873</v>
      </c>
      <c r="G186">
        <f t="shared" si="21"/>
        <v>-2.389024219603582</v>
      </c>
      <c r="H186">
        <f t="shared" si="22"/>
        <v>-2.389024219603582</v>
      </c>
    </row>
    <row r="187" spans="1:8" ht="12.75">
      <c r="A187">
        <f t="shared" si="23"/>
        <v>88.5</v>
      </c>
      <c r="B187">
        <f t="shared" si="16"/>
        <v>4797.253125</v>
      </c>
      <c r="C187">
        <f t="shared" si="17"/>
        <v>0.13316262414541963</v>
      </c>
      <c r="D187">
        <f t="shared" si="18"/>
        <v>0.026254302566107134</v>
      </c>
      <c r="E187">
        <f t="shared" si="19"/>
        <v>1440.677966101695</v>
      </c>
      <c r="F187">
        <f t="shared" si="20"/>
        <v>1700.305222904365</v>
      </c>
      <c r="G187">
        <f t="shared" si="21"/>
        <v>-2.6643103231721144</v>
      </c>
      <c r="H187">
        <f t="shared" si="22"/>
        <v>-2.6643103231721144</v>
      </c>
    </row>
    <row r="188" spans="1:8" ht="12.75">
      <c r="A188">
        <f t="shared" si="23"/>
        <v>89</v>
      </c>
      <c r="B188">
        <f t="shared" si="16"/>
        <v>4851.6125</v>
      </c>
      <c r="C188">
        <f t="shared" si="17"/>
        <v>0.1316706177203589</v>
      </c>
      <c r="D188">
        <f t="shared" si="18"/>
        <v>0.026226352630535292</v>
      </c>
      <c r="E188">
        <f t="shared" si="19"/>
        <v>1432.5842696629213</v>
      </c>
      <c r="F188">
        <f t="shared" si="20"/>
        <v>1717.7413533981241</v>
      </c>
      <c r="G188">
        <f t="shared" si="21"/>
        <v>-2.94283168511515</v>
      </c>
      <c r="H188">
        <f t="shared" si="22"/>
        <v>-2.94283168511515</v>
      </c>
    </row>
    <row r="189" spans="1:8" ht="12.75">
      <c r="A189">
        <f t="shared" si="23"/>
        <v>89.5</v>
      </c>
      <c r="B189">
        <f t="shared" si="16"/>
        <v>4906.278125</v>
      </c>
      <c r="C189">
        <f t="shared" si="17"/>
        <v>0.13020354707567966</v>
      </c>
      <c r="D189">
        <f t="shared" si="18"/>
        <v>0.026199176895260686</v>
      </c>
      <c r="E189">
        <f t="shared" si="19"/>
        <v>1424.5810055865923</v>
      </c>
      <c r="F189">
        <f t="shared" si="20"/>
        <v>1735.2960546720094</v>
      </c>
      <c r="G189">
        <f t="shared" si="21"/>
        <v>-3.224605391134605</v>
      </c>
      <c r="H189">
        <f t="shared" si="22"/>
        <v>-3.224605391134605</v>
      </c>
    </row>
    <row r="190" spans="1:8" ht="12.75">
      <c r="A190">
        <f t="shared" si="23"/>
        <v>90</v>
      </c>
      <c r="B190">
        <f t="shared" si="16"/>
        <v>4961.250000000001</v>
      </c>
      <c r="C190">
        <f t="shared" si="17"/>
        <v>0.12876085962505715</v>
      </c>
      <c r="D190">
        <f t="shared" si="18"/>
        <v>0.026172749768267476</v>
      </c>
      <c r="E190">
        <f t="shared" si="19"/>
        <v>1416.6666666666667</v>
      </c>
      <c r="F190">
        <f t="shared" si="20"/>
        <v>1752.9689896355299</v>
      </c>
      <c r="G190">
        <f t="shared" si="21"/>
        <v>-3.509648546752978</v>
      </c>
      <c r="H190">
        <f t="shared" si="22"/>
        <v>-3.509648546752978</v>
      </c>
    </row>
    <row r="191" spans="1:8" ht="12.75">
      <c r="A191">
        <f t="shared" si="23"/>
        <v>90.5</v>
      </c>
      <c r="B191">
        <f t="shared" si="16"/>
        <v>5016.528125000001</v>
      </c>
      <c r="C191">
        <f t="shared" si="17"/>
        <v>0.12734201800469616</v>
      </c>
      <c r="D191">
        <f t="shared" si="18"/>
        <v>0.026147046639091294</v>
      </c>
      <c r="E191">
        <f t="shared" si="19"/>
        <v>1408.8397790055249</v>
      </c>
      <c r="F191">
        <f t="shared" si="20"/>
        <v>1770.7598304842911</v>
      </c>
      <c r="G191">
        <f t="shared" si="21"/>
        <v>-3.79797827676581</v>
      </c>
      <c r="H191">
        <f t="shared" si="22"/>
        <v>-3.79797827676581</v>
      </c>
    </row>
    <row r="192" spans="1:8" ht="12.75">
      <c r="A192">
        <f t="shared" si="23"/>
        <v>91</v>
      </c>
      <c r="B192">
        <f t="shared" si="16"/>
        <v>5072.1125</v>
      </c>
      <c r="C192">
        <f t="shared" si="17"/>
        <v>0.1259464995728732</v>
      </c>
      <c r="D192">
        <f t="shared" si="18"/>
        <v>0.02612204383602973</v>
      </c>
      <c r="E192">
        <f t="shared" si="19"/>
        <v>1401.098901098901</v>
      </c>
      <c r="F192">
        <f t="shared" si="20"/>
        <v>1788.6682583947036</v>
      </c>
      <c r="G192">
        <f t="shared" si="21"/>
        <v>-4.089611724712202</v>
      </c>
      <c r="H192">
        <f t="shared" si="22"/>
        <v>-4.089611724712202</v>
      </c>
    </row>
    <row r="193" spans="1:8" ht="12.75">
      <c r="A193">
        <f t="shared" si="23"/>
        <v>91.5</v>
      </c>
      <c r="B193">
        <f t="shared" si="16"/>
        <v>5128.003125</v>
      </c>
      <c r="C193">
        <f t="shared" si="17"/>
        <v>0.12457379592856913</v>
      </c>
      <c r="D193">
        <f t="shared" si="18"/>
        <v>0.026097718585439952</v>
      </c>
      <c r="E193">
        <f t="shared" si="19"/>
        <v>1393.4426229508197</v>
      </c>
      <c r="F193">
        <f t="shared" si="20"/>
        <v>1806.69396323034</v>
      </c>
      <c r="G193">
        <f t="shared" si="21"/>
        <v>-4.384566052362721</v>
      </c>
      <c r="H193">
        <f t="shared" si="22"/>
        <v>-4.384566052362721</v>
      </c>
    </row>
    <row r="194" spans="1:8" ht="12.75">
      <c r="A194">
        <f t="shared" si="23"/>
        <v>92</v>
      </c>
      <c r="B194">
        <f t="shared" si="16"/>
        <v>5184.2</v>
      </c>
      <c r="C194">
        <f t="shared" si="17"/>
        <v>0.1232234124483652</v>
      </c>
      <c r="D194">
        <f t="shared" si="18"/>
        <v>0.026074048973010973</v>
      </c>
      <c r="E194">
        <f t="shared" si="19"/>
        <v>1385.8695652173913</v>
      </c>
      <c r="F194">
        <f t="shared" si="20"/>
        <v>1824.836643259427</v>
      </c>
      <c r="G194">
        <f t="shared" si="21"/>
        <v>-4.682858439223944</v>
      </c>
      <c r="H194">
        <f t="shared" si="22"/>
        <v>-4.682858439223944</v>
      </c>
    </row>
    <row r="195" spans="1:8" ht="12.75">
      <c r="A195">
        <f t="shared" si="23"/>
        <v>92.5</v>
      </c>
      <c r="B195">
        <f t="shared" si="16"/>
        <v>5240.703125000001</v>
      </c>
      <c r="C195">
        <f t="shared" si="17"/>
        <v>0.12189486784081377</v>
      </c>
      <c r="D195">
        <f t="shared" si="18"/>
        <v>0.02605101390690466</v>
      </c>
      <c r="E195">
        <f t="shared" si="19"/>
        <v>1378.3783783783783</v>
      </c>
      <c r="F195">
        <f t="shared" si="20"/>
        <v>1843.0960048830057</v>
      </c>
      <c r="G195">
        <f t="shared" si="21"/>
        <v>-4.9845060820591405</v>
      </c>
      <c r="H195">
        <f t="shared" si="22"/>
        <v>-4.9845060820591405</v>
      </c>
    </row>
    <row r="196" spans="1:8" ht="12.75">
      <c r="A196">
        <f t="shared" si="23"/>
        <v>93</v>
      </c>
      <c r="B196">
        <f t="shared" si="16"/>
        <v>5297.512500000001</v>
      </c>
      <c r="C196">
        <f t="shared" si="17"/>
        <v>0.1205876937175353</v>
      </c>
      <c r="D196">
        <f t="shared" si="18"/>
        <v>0.02602859308266586</v>
      </c>
      <c r="E196">
        <f t="shared" si="19"/>
        <v>1370.967741935484</v>
      </c>
      <c r="F196">
        <f t="shared" si="20"/>
        <v>1861.4717623732852</v>
      </c>
      <c r="G196">
        <f t="shared" si="21"/>
        <v>-5.289526194424341</v>
      </c>
      <c r="H196">
        <f t="shared" si="22"/>
        <v>-5.289526194424341</v>
      </c>
    </row>
    <row r="197" spans="1:8" ht="12.75">
      <c r="A197">
        <f t="shared" si="23"/>
        <v>93.5</v>
      </c>
      <c r="B197">
        <f t="shared" si="16"/>
        <v>5354.628125</v>
      </c>
      <c r="C197">
        <f t="shared" si="17"/>
        <v>0.1193014341803269</v>
      </c>
      <c r="D197">
        <f t="shared" si="18"/>
        <v>0.026006766949807764</v>
      </c>
      <c r="E197">
        <f t="shared" si="19"/>
        <v>1363.6363636363637</v>
      </c>
      <c r="F197">
        <f t="shared" si="20"/>
        <v>1879.9636376217754</v>
      </c>
      <c r="G197">
        <f t="shared" si="21"/>
        <v>-5.597936006219387</v>
      </c>
      <c r="H197">
        <f t="shared" si="22"/>
        <v>-5.597936006219387</v>
      </c>
    </row>
    <row r="198" spans="1:8" ht="12.75">
      <c r="A198">
        <f t="shared" si="23"/>
        <v>94</v>
      </c>
      <c r="B198">
        <f t="shared" si="16"/>
        <v>5412.05</v>
      </c>
      <c r="C198">
        <f t="shared" si="17"/>
        <v>0.11803564542360377</v>
      </c>
      <c r="D198">
        <f t="shared" si="18"/>
        <v>0.025985516679984166</v>
      </c>
      <c r="E198">
        <f t="shared" si="19"/>
        <v>1356.3829787234042</v>
      </c>
      <c r="F198">
        <f t="shared" si="20"/>
        <v>1898.5713598967623</v>
      </c>
      <c r="G198">
        <f t="shared" si="21"/>
        <v>-5.909752763253207</v>
      </c>
      <c r="H198">
        <f t="shared" si="22"/>
        <v>-5.909752763253207</v>
      </c>
    </row>
    <row r="199" spans="1:8" ht="12.75">
      <c r="A199">
        <f t="shared" si="23"/>
        <v>94.5</v>
      </c>
      <c r="B199">
        <f t="shared" si="16"/>
        <v>5469.778125</v>
      </c>
      <c r="C199">
        <f t="shared" si="17"/>
        <v>0.11678989535152577</v>
      </c>
      <c r="D199">
        <f t="shared" si="18"/>
        <v>0.02596482413666526</v>
      </c>
      <c r="E199">
        <f t="shared" si="19"/>
        <v>1349.2063492063492</v>
      </c>
      <c r="F199">
        <f t="shared" si="20"/>
        <v>1917.2946656097495</v>
      </c>
      <c r="G199">
        <f t="shared" si="21"/>
        <v>-6.224993726822974</v>
      </c>
      <c r="H199">
        <f t="shared" si="22"/>
        <v>-6.224993726822974</v>
      </c>
    </row>
    <row r="200" spans="1:8" ht="12.75">
      <c r="A200">
        <f t="shared" si="23"/>
        <v>95</v>
      </c>
      <c r="B200">
        <f t="shared" si="16"/>
        <v>5527.812500000001</v>
      </c>
      <c r="C200">
        <f t="shared" si="17"/>
        <v>0.11556376320919257</v>
      </c>
      <c r="D200">
        <f t="shared" si="18"/>
        <v>0.025944671846238495</v>
      </c>
      <c r="E200">
        <f t="shared" si="19"/>
        <v>1342.1052631578948</v>
      </c>
      <c r="F200">
        <f t="shared" si="20"/>
        <v>1936.133298090476</v>
      </c>
      <c r="G200">
        <f t="shared" si="21"/>
        <v>-6.543676173306495</v>
      </c>
      <c r="H200">
        <f t="shared" si="22"/>
        <v>-6.543676173306495</v>
      </c>
    </row>
    <row r="201" spans="1:8" ht="12.75">
      <c r="A201">
        <f t="shared" si="23"/>
        <v>95.5</v>
      </c>
      <c r="B201">
        <f t="shared" si="16"/>
        <v>5586.153125000001</v>
      </c>
      <c r="C201">
        <f t="shared" si="17"/>
        <v>0.11435683922731973</v>
      </c>
      <c r="D201">
        <f t="shared" si="18"/>
        <v>0.025925042970460485</v>
      </c>
      <c r="E201">
        <f t="shared" si="19"/>
        <v>1335.0785340314137</v>
      </c>
      <c r="F201">
        <f t="shared" si="20"/>
        <v>1955.0870073701615</v>
      </c>
      <c r="G201">
        <f t="shared" si="21"/>
        <v>-6.865817393767441</v>
      </c>
      <c r="H201">
        <f t="shared" si="22"/>
        <v>-6.865817393767441</v>
      </c>
    </row>
    <row r="202" spans="1:8" ht="12.75">
      <c r="A202">
        <f t="shared" si="23"/>
        <v>96</v>
      </c>
      <c r="B202">
        <f t="shared" si="16"/>
        <v>5644.8</v>
      </c>
      <c r="C202">
        <f t="shared" si="17"/>
        <v>0.11316872427983539</v>
      </c>
      <c r="D202">
        <f t="shared" si="18"/>
        <v>0.02590592128019014</v>
      </c>
      <c r="E202">
        <f t="shared" si="19"/>
        <v>1328.125</v>
      </c>
      <c r="F202">
        <f t="shared" si="20"/>
        <v>1974.1555499726337</v>
      </c>
      <c r="G202">
        <f t="shared" si="21"/>
        <v>-7.1914346935729165</v>
      </c>
      <c r="H202">
        <f t="shared" si="22"/>
        <v>-7.1914346935729165</v>
      </c>
    </row>
    <row r="203" spans="1:8" ht="12.75">
      <c r="A203">
        <f t="shared" si="23"/>
        <v>96.5</v>
      </c>
      <c r="B203">
        <f t="shared" si="16"/>
        <v>5703.753125</v>
      </c>
      <c r="C203">
        <f t="shared" si="17"/>
        <v>0.11199902955386323</v>
      </c>
      <c r="D203">
        <f t="shared" si="18"/>
        <v>0.02588729113033711</v>
      </c>
      <c r="E203">
        <f t="shared" si="19"/>
        <v>1321.2435233160622</v>
      </c>
      <c r="F203">
        <f t="shared" si="20"/>
        <v>1993.3386887130084</v>
      </c>
      <c r="G203">
        <f t="shared" si="21"/>
        <v>-7.520545392022879</v>
      </c>
      <c r="H203">
        <f t="shared" si="22"/>
        <v>-7.520545392022879</v>
      </c>
    </row>
    <row r="204" spans="1:8" ht="12.75">
      <c r="A204">
        <f t="shared" si="23"/>
        <v>97</v>
      </c>
      <c r="B204">
        <f t="shared" si="16"/>
        <v>5763.0125</v>
      </c>
      <c r="C204">
        <f t="shared" si="17"/>
        <v>0.11084737623158285</v>
      </c>
      <c r="D204">
        <f t="shared" si="18"/>
        <v>0.025869137435963467</v>
      </c>
      <c r="E204">
        <f t="shared" si="19"/>
        <v>1314.4329896907216</v>
      </c>
      <c r="F204">
        <f t="shared" si="20"/>
        <v>2012.6361925036178</v>
      </c>
      <c r="G204">
        <f t="shared" si="21"/>
        <v>-7.853166821991064</v>
      </c>
      <c r="H204">
        <f t="shared" si="22"/>
        <v>-7.853166821991064</v>
      </c>
    </row>
    <row r="205" spans="1:8" ht="12.75">
      <c r="A205">
        <f t="shared" si="23"/>
        <v>97.5</v>
      </c>
      <c r="B205">
        <f aca="true" t="shared" si="24" ref="B205:B210">0.5*1.225*A205*A205</f>
        <v>5822.578125000001</v>
      </c>
      <c r="C205">
        <f aca="true" t="shared" si="25" ref="C205:C210">$F$6/B205/$D$6</f>
        <v>0.10971339518348062</v>
      </c>
      <c r="D205">
        <f aca="true" t="shared" si="26" ref="D205:D210">$C$8+$E$8*C205*C205</f>
        <v>0.025851445649479863</v>
      </c>
      <c r="E205">
        <f aca="true" t="shared" si="27" ref="E205:E210">$H$4*$H$6/A205</f>
        <v>1307.6923076923076</v>
      </c>
      <c r="F205">
        <f aca="true" t="shared" si="28" ref="F205:F210">D205*B205*$D$6</f>
        <v>2032.0478361668866</v>
      </c>
      <c r="G205">
        <f aca="true" t="shared" si="29" ref="G205:G210">(E205-F205)*A205/$F$6</f>
        <v>-8.189316329576931</v>
      </c>
      <c r="H205">
        <f aca="true" t="shared" si="30" ref="H205:H210">IF(C205&gt;$J$4,0,G205)</f>
        <v>-8.189316329576931</v>
      </c>
    </row>
    <row r="206" spans="1:8" ht="12.75">
      <c r="A206">
        <f>A205+0.5</f>
        <v>98</v>
      </c>
      <c r="B206">
        <f t="shared" si="24"/>
        <v>5882.450000000001</v>
      </c>
      <c r="C206">
        <f t="shared" si="25"/>
        <v>0.1085967266725284</v>
      </c>
      <c r="D206">
        <f t="shared" si="26"/>
        <v>0.02583420173888081</v>
      </c>
      <c r="E206">
        <f t="shared" si="27"/>
        <v>1301.0204081632653</v>
      </c>
      <c r="F206">
        <f t="shared" si="28"/>
        <v>2051.5734002548725</v>
      </c>
      <c r="G206">
        <f t="shared" si="29"/>
        <v>-8.529011273768262</v>
      </c>
      <c r="H206">
        <f t="shared" si="30"/>
        <v>-8.529011273768262</v>
      </c>
    </row>
    <row r="207" spans="1:8" ht="12.75">
      <c r="A207">
        <f>A206+0.5</f>
        <v>98.5</v>
      </c>
      <c r="B207">
        <f t="shared" si="24"/>
        <v>5942.628125</v>
      </c>
      <c r="C207">
        <f t="shared" si="25"/>
        <v>0.10749702006884619</v>
      </c>
      <c r="D207">
        <f t="shared" si="26"/>
        <v>0.02581739216696666</v>
      </c>
      <c r="E207">
        <f t="shared" si="27"/>
        <v>1294.4162436548224</v>
      </c>
      <c r="F207">
        <f t="shared" si="28"/>
        <v>2071.2126708752053</v>
      </c>
      <c r="G207">
        <f t="shared" si="29"/>
        <v>-8.872269026114067</v>
      </c>
      <c r="H207">
        <f t="shared" si="30"/>
        <v>-8.872269026114067</v>
      </c>
    </row>
    <row r="208" spans="1:8" ht="12.75">
      <c r="A208">
        <f>A207+0.5</f>
        <v>99</v>
      </c>
      <c r="B208">
        <f t="shared" si="24"/>
        <v>6003.1125</v>
      </c>
      <c r="C208">
        <f t="shared" si="25"/>
        <v>0.1064139335744274</v>
      </c>
      <c r="D208">
        <f t="shared" si="26"/>
        <v>0.025801003871502956</v>
      </c>
      <c r="E208">
        <f t="shared" si="27"/>
        <v>1287.878787878788</v>
      </c>
      <c r="F208">
        <f t="shared" si="28"/>
        <v>2090.965439523165</v>
      </c>
      <c r="G208">
        <f t="shared" si="29"/>
        <v>-9.21910697040739</v>
      </c>
      <c r="H208">
        <f t="shared" si="30"/>
        <v>-9.21910697040739</v>
      </c>
    </row>
    <row r="209" spans="1:8" ht="12.75">
      <c r="A209">
        <f>A208+0.5</f>
        <v>99.5</v>
      </c>
      <c r="B209">
        <f t="shared" si="24"/>
        <v>6063.903125</v>
      </c>
      <c r="C209">
        <f t="shared" si="25"/>
        <v>0.10534713395752258</v>
      </c>
      <c r="D209">
        <f t="shared" si="26"/>
        <v>0.02578502424627024</v>
      </c>
      <c r="E209">
        <f t="shared" si="27"/>
        <v>1281.4070351758794</v>
      </c>
      <c r="F209">
        <f t="shared" si="28"/>
        <v>2110.8315029196447</v>
      </c>
      <c r="G209">
        <f t="shared" si="29"/>
        <v>-9.569542502377626</v>
      </c>
      <c r="H209">
        <f t="shared" si="30"/>
        <v>-9.569542502377626</v>
      </c>
    </row>
    <row r="210" spans="1:8" ht="12.75">
      <c r="A210">
        <f>A209+0.5</f>
        <v>100</v>
      </c>
      <c r="B210">
        <f t="shared" si="24"/>
        <v>6125.000000000001</v>
      </c>
      <c r="C210">
        <f t="shared" si="25"/>
        <v>0.10429629629629628</v>
      </c>
      <c r="D210">
        <f t="shared" si="26"/>
        <v>0.025769441122960292</v>
      </c>
      <c r="E210">
        <f t="shared" si="27"/>
        <v>1275</v>
      </c>
      <c r="F210">
        <f t="shared" si="28"/>
        <v>2130.8106628547794</v>
      </c>
      <c r="G210">
        <f t="shared" si="29"/>
        <v>-9.923593029392155</v>
      </c>
      <c r="H210">
        <f t="shared" si="30"/>
        <v>-9.923593029392155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aeronautical engineering</cp:lastModifiedBy>
  <cp:lastPrinted>1999-04-20T12:18:52Z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